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udelka\Downloads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001_1" sheetId="3" r:id="rId3"/>
    <sheet name="151_1" sheetId="4" r:id="rId4"/>
    <sheet name="151.1_1" sheetId="5" r:id="rId5"/>
    <sheet name="201_1" sheetId="6" r:id="rId6"/>
  </sheets>
  <definedNames>
    <definedName name="_xlnm.Print_Titles" localSheetId="1">'000_1'!$6:$8</definedName>
    <definedName name="_xlnm.Print_Titles" localSheetId="2">'001_1'!$6:$8</definedName>
    <definedName name="_xlnm.Print_Titles" localSheetId="4">'151.1_1'!$6:$8</definedName>
    <definedName name="_xlnm.Print_Titles" localSheetId="3">'151_1'!$6:$8</definedName>
    <definedName name="_xlnm.Print_Titles" localSheetId="5">'201_1'!$6:$8</definedName>
  </definedNames>
  <calcPr calcId="162913"/>
  <webPublishing codePage="0"/>
</workbook>
</file>

<file path=xl/calcChain.xml><?xml version="1.0" encoding="utf-8"?>
<calcChain xmlns="http://schemas.openxmlformats.org/spreadsheetml/2006/main">
  <c r="I422" i="6" l="1"/>
  <c r="O422" i="6" s="1"/>
  <c r="I418" i="6"/>
  <c r="O418" i="6" s="1"/>
  <c r="I414" i="6"/>
  <c r="O414" i="6" s="1"/>
  <c r="I410" i="6"/>
  <c r="O410" i="6" s="1"/>
  <c r="I406" i="6"/>
  <c r="O406" i="6" s="1"/>
  <c r="I402" i="6"/>
  <c r="O402" i="6" s="1"/>
  <c r="I398" i="6"/>
  <c r="O398" i="6" s="1"/>
  <c r="I394" i="6"/>
  <c r="O394" i="6" s="1"/>
  <c r="I390" i="6"/>
  <c r="O390" i="6" s="1"/>
  <c r="I386" i="6"/>
  <c r="O386" i="6" s="1"/>
  <c r="I382" i="6"/>
  <c r="O382" i="6" s="1"/>
  <c r="I378" i="6"/>
  <c r="O378" i="6" s="1"/>
  <c r="I374" i="6"/>
  <c r="O374" i="6" s="1"/>
  <c r="I370" i="6"/>
  <c r="O370" i="6" s="1"/>
  <c r="I366" i="6"/>
  <c r="O366" i="6" s="1"/>
  <c r="I362" i="6"/>
  <c r="O362" i="6" s="1"/>
  <c r="I358" i="6"/>
  <c r="O358" i="6" s="1"/>
  <c r="I354" i="6"/>
  <c r="O354" i="6" s="1"/>
  <c r="I349" i="6"/>
  <c r="O349" i="6" s="1"/>
  <c r="R348" i="6" s="1"/>
  <c r="O348" i="6" s="1"/>
  <c r="I344" i="6"/>
  <c r="O344" i="6" s="1"/>
  <c r="I340" i="6"/>
  <c r="O340" i="6" s="1"/>
  <c r="I336" i="6"/>
  <c r="O336" i="6" s="1"/>
  <c r="I332" i="6"/>
  <c r="O332" i="6" s="1"/>
  <c r="I328" i="6"/>
  <c r="Q327" i="6" s="1"/>
  <c r="I327" i="6" s="1"/>
  <c r="I323" i="6"/>
  <c r="O323" i="6" s="1"/>
  <c r="I319" i="6"/>
  <c r="O319" i="6" s="1"/>
  <c r="I315" i="6"/>
  <c r="O315" i="6" s="1"/>
  <c r="I311" i="6"/>
  <c r="O311" i="6" s="1"/>
  <c r="I307" i="6"/>
  <c r="O307" i="6" s="1"/>
  <c r="I303" i="6"/>
  <c r="I299" i="6"/>
  <c r="O299" i="6" s="1"/>
  <c r="I295" i="6"/>
  <c r="O295" i="6" s="1"/>
  <c r="I291" i="6"/>
  <c r="O291" i="6" s="1"/>
  <c r="I286" i="6"/>
  <c r="O286" i="6" s="1"/>
  <c r="I282" i="6"/>
  <c r="O282" i="6" s="1"/>
  <c r="I278" i="6"/>
  <c r="O278" i="6" s="1"/>
  <c r="I274" i="6"/>
  <c r="O274" i="6" s="1"/>
  <c r="I270" i="6"/>
  <c r="O270" i="6" s="1"/>
  <c r="I266" i="6"/>
  <c r="O266" i="6" s="1"/>
  <c r="I262" i="6"/>
  <c r="O262" i="6" s="1"/>
  <c r="I258" i="6"/>
  <c r="O258" i="6" s="1"/>
  <c r="I254" i="6"/>
  <c r="O254" i="6" s="1"/>
  <c r="I249" i="6"/>
  <c r="O249" i="6" s="1"/>
  <c r="I245" i="6"/>
  <c r="O245" i="6" s="1"/>
  <c r="I241" i="6"/>
  <c r="O241" i="6" s="1"/>
  <c r="I237" i="6"/>
  <c r="I233" i="6"/>
  <c r="O233" i="6" s="1"/>
  <c r="I229" i="6"/>
  <c r="O229" i="6" s="1"/>
  <c r="I225" i="6"/>
  <c r="O225" i="6" s="1"/>
  <c r="I220" i="6"/>
  <c r="O220" i="6" s="1"/>
  <c r="I216" i="6"/>
  <c r="O216" i="6" s="1"/>
  <c r="I212" i="6"/>
  <c r="O212" i="6" s="1"/>
  <c r="I208" i="6"/>
  <c r="O208" i="6" s="1"/>
  <c r="I204" i="6"/>
  <c r="O204" i="6" s="1"/>
  <c r="I200" i="6"/>
  <c r="O200" i="6" s="1"/>
  <c r="I196" i="6"/>
  <c r="O196" i="6" s="1"/>
  <c r="I192" i="6"/>
  <c r="O192" i="6" s="1"/>
  <c r="I188" i="6"/>
  <c r="O188" i="6" s="1"/>
  <c r="I184" i="6"/>
  <c r="O184" i="6" s="1"/>
  <c r="I180" i="6"/>
  <c r="I176" i="6"/>
  <c r="O176" i="6" s="1"/>
  <c r="I171" i="6"/>
  <c r="O171" i="6" s="1"/>
  <c r="I167" i="6"/>
  <c r="O167" i="6" s="1"/>
  <c r="I163" i="6"/>
  <c r="O163" i="6" s="1"/>
  <c r="I159" i="6"/>
  <c r="O159" i="6" s="1"/>
  <c r="I155" i="6"/>
  <c r="O155" i="6" s="1"/>
  <c r="I151" i="6"/>
  <c r="O151" i="6" s="1"/>
  <c r="I147" i="6"/>
  <c r="O147" i="6" s="1"/>
  <c r="I143" i="6"/>
  <c r="O143" i="6" s="1"/>
  <c r="I139" i="6"/>
  <c r="O139" i="6" s="1"/>
  <c r="I135" i="6"/>
  <c r="O135" i="6" s="1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7" i="6"/>
  <c r="O107" i="6" s="1"/>
  <c r="I103" i="6"/>
  <c r="O103" i="6" s="1"/>
  <c r="I99" i="6"/>
  <c r="O99" i="6" s="1"/>
  <c r="I95" i="6"/>
  <c r="O95" i="6" s="1"/>
  <c r="I91" i="6"/>
  <c r="O91" i="6" s="1"/>
  <c r="I87" i="6"/>
  <c r="O87" i="6" s="1"/>
  <c r="I83" i="6"/>
  <c r="O83" i="6" s="1"/>
  <c r="I79" i="6"/>
  <c r="O79" i="6" s="1"/>
  <c r="I75" i="6"/>
  <c r="O75" i="6" s="1"/>
  <c r="I71" i="6"/>
  <c r="O71" i="6" s="1"/>
  <c r="I67" i="6"/>
  <c r="O67" i="6" s="1"/>
  <c r="I63" i="6"/>
  <c r="O63" i="6" s="1"/>
  <c r="I59" i="6"/>
  <c r="O59" i="6" s="1"/>
  <c r="I55" i="6"/>
  <c r="O55" i="6" s="1"/>
  <c r="I51" i="6"/>
  <c r="O51" i="6" s="1"/>
  <c r="I47" i="6"/>
  <c r="O47" i="6" s="1"/>
  <c r="I43" i="6"/>
  <c r="O43" i="6" s="1"/>
  <c r="I39" i="6"/>
  <c r="O39" i="6" s="1"/>
  <c r="I35" i="6"/>
  <c r="O35" i="6" s="1"/>
  <c r="I31" i="6"/>
  <c r="O31" i="6" s="1"/>
  <c r="I27" i="6"/>
  <c r="I22" i="6"/>
  <c r="O22" i="6" s="1"/>
  <c r="I18" i="6"/>
  <c r="O18" i="6" s="1"/>
  <c r="I14" i="6"/>
  <c r="O14" i="6" s="1"/>
  <c r="I10" i="6"/>
  <c r="O10" i="6" s="1"/>
  <c r="R9" i="6" s="1"/>
  <c r="O9" i="6" s="1"/>
  <c r="I142" i="5"/>
  <c r="O142" i="5" s="1"/>
  <c r="I138" i="5"/>
  <c r="O138" i="5" s="1"/>
  <c r="I134" i="5"/>
  <c r="I129" i="5"/>
  <c r="O129" i="5" s="1"/>
  <c r="I125" i="5"/>
  <c r="O125" i="5" s="1"/>
  <c r="I121" i="5"/>
  <c r="O121" i="5" s="1"/>
  <c r="I117" i="5"/>
  <c r="O117" i="5" s="1"/>
  <c r="I113" i="5"/>
  <c r="O113" i="5" s="1"/>
  <c r="I109" i="5"/>
  <c r="I104" i="5"/>
  <c r="O104" i="5" s="1"/>
  <c r="R103" i="5" s="1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I23" i="5"/>
  <c r="O23" i="5" s="1"/>
  <c r="I18" i="5"/>
  <c r="O18" i="5" s="1"/>
  <c r="I14" i="5"/>
  <c r="O14" i="5" s="1"/>
  <c r="I10" i="5"/>
  <c r="O10" i="5" s="1"/>
  <c r="R9" i="5" s="1"/>
  <c r="O9" i="5" s="1"/>
  <c r="I35" i="4"/>
  <c r="O35" i="4" s="1"/>
  <c r="I31" i="4"/>
  <c r="O31" i="4" s="1"/>
  <c r="I27" i="4"/>
  <c r="Q22" i="4" s="1"/>
  <c r="I22" i="4" s="1"/>
  <c r="I23" i="4"/>
  <c r="O23" i="4" s="1"/>
  <c r="I18" i="4"/>
  <c r="O18" i="4" s="1"/>
  <c r="I14" i="4"/>
  <c r="O14" i="4" s="1"/>
  <c r="I10" i="4"/>
  <c r="O10" i="4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8" i="3"/>
  <c r="O18" i="3" s="1"/>
  <c r="I14" i="3"/>
  <c r="I10" i="3"/>
  <c r="O10" i="3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0" i="2"/>
  <c r="O10" i="2" s="1"/>
  <c r="R9" i="2" s="1"/>
  <c r="O9" i="2" s="1"/>
  <c r="Q224" i="6" l="1"/>
  <c r="I224" i="6" s="1"/>
  <c r="Q290" i="6"/>
  <c r="I290" i="6" s="1"/>
  <c r="Q175" i="6"/>
  <c r="I175" i="6" s="1"/>
  <c r="Q26" i="6"/>
  <c r="I26" i="6" s="1"/>
  <c r="Q108" i="5"/>
  <c r="I108" i="5" s="1"/>
  <c r="Q22" i="5"/>
  <c r="I22" i="5" s="1"/>
  <c r="Q103" i="5"/>
  <c r="I103" i="5" s="1"/>
  <c r="Q133" i="5"/>
  <c r="I133" i="5" s="1"/>
  <c r="R9" i="4"/>
  <c r="O9" i="4" s="1"/>
  <c r="Q9" i="3"/>
  <c r="I9" i="3" s="1"/>
  <c r="Q9" i="2"/>
  <c r="I9" i="2" s="1"/>
  <c r="R22" i="3"/>
  <c r="O22" i="3" s="1"/>
  <c r="R14" i="2"/>
  <c r="O14" i="2" s="1"/>
  <c r="O2" i="2" s="1"/>
  <c r="D10" i="1" s="1"/>
  <c r="R253" i="6"/>
  <c r="O253" i="6" s="1"/>
  <c r="R353" i="6"/>
  <c r="O353" i="6" s="1"/>
  <c r="R22" i="4"/>
  <c r="O22" i="4" s="1"/>
  <c r="O2" i="4" s="1"/>
  <c r="D12" i="1" s="1"/>
  <c r="R9" i="3"/>
  <c r="O9" i="3" s="1"/>
  <c r="O14" i="3"/>
  <c r="O27" i="4"/>
  <c r="O303" i="6"/>
  <c r="R290" i="6" s="1"/>
  <c r="O290" i="6" s="1"/>
  <c r="Q14" i="2"/>
  <c r="I14" i="2" s="1"/>
  <c r="I3" i="2" s="1"/>
  <c r="C10" i="1" s="1"/>
  <c r="Q9" i="6"/>
  <c r="I9" i="6" s="1"/>
  <c r="Q253" i="6"/>
  <c r="I253" i="6" s="1"/>
  <c r="Q353" i="6"/>
  <c r="I353" i="6" s="1"/>
  <c r="O180" i="6"/>
  <c r="R175" i="6" s="1"/>
  <c r="O175" i="6" s="1"/>
  <c r="O237" i="6"/>
  <c r="R224" i="6" s="1"/>
  <c r="O224" i="6" s="1"/>
  <c r="O328" i="6"/>
  <c r="R327" i="6" s="1"/>
  <c r="O327" i="6" s="1"/>
  <c r="Q9" i="4"/>
  <c r="I9" i="4" s="1"/>
  <c r="I3" i="4" s="1"/>
  <c r="C12" i="1" s="1"/>
  <c r="Q9" i="5"/>
  <c r="I9" i="5" s="1"/>
  <c r="O27" i="5"/>
  <c r="R22" i="5" s="1"/>
  <c r="O22" i="5" s="1"/>
  <c r="O27" i="6"/>
  <c r="R26" i="6" s="1"/>
  <c r="O26" i="6" s="1"/>
  <c r="Q348" i="6"/>
  <c r="I348" i="6" s="1"/>
  <c r="O134" i="5"/>
  <c r="R133" i="5" s="1"/>
  <c r="O133" i="5" s="1"/>
  <c r="Q22" i="3"/>
  <c r="I22" i="3" s="1"/>
  <c r="O109" i="5"/>
  <c r="R108" i="5" s="1"/>
  <c r="O108" i="5" s="1"/>
  <c r="O2" i="5" l="1"/>
  <c r="D13" i="1" s="1"/>
  <c r="I3" i="5"/>
  <c r="C13" i="1" s="1"/>
  <c r="E13" i="1" s="1"/>
  <c r="I3" i="3"/>
  <c r="C11" i="1" s="1"/>
  <c r="O2" i="6"/>
  <c r="D14" i="1" s="1"/>
  <c r="E10" i="1"/>
  <c r="O2" i="3"/>
  <c r="D11" i="1" s="1"/>
  <c r="I3" i="6"/>
  <c r="C14" i="1" s="1"/>
  <c r="E14" i="1" s="1"/>
  <c r="E12" i="1"/>
  <c r="E11" i="1" l="1"/>
  <c r="C7" i="1"/>
  <c r="C6" i="1"/>
</calcChain>
</file>

<file path=xl/sharedStrings.xml><?xml version="1.0" encoding="utf-8"?>
<sst xmlns="http://schemas.openxmlformats.org/spreadsheetml/2006/main" count="2689" uniqueCount="779">
  <si>
    <t>Rekapitulace ceny</t>
  </si>
  <si>
    <t>Stavba: III/4029 - Brodce, přestavba propustku na most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</si>
  <si>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</si>
  <si>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</si>
  <si>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</si>
  <si>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</si>
  <si>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</si>
  <si>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</si>
  <si>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</si>
  <si>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</si>
  <si>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</si>
  <si>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</si>
  <si>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</si>
  <si>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</si>
  <si>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III/4029</t>
  </si>
  <si>
    <t>Brodce, přestavba propustku na most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</si>
  <si>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</si>
  <si>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</si>
  <si>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</si>
  <si>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</si>
  <si>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</si>
  <si>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</si>
  <si>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</si>
  <si>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</si>
  <si>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</si>
  <si>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</si>
  <si>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</si>
  <si>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</si>
  <si>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</si>
  <si>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</si>
  <si>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</si>
  <si>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</si>
  <si>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</si>
  <si>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</si>
  <si>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</si>
  <si>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</si>
  <si>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</si>
  <si>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</si>
  <si>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</si>
  <si>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</si>
  <si>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</si>
  <si>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</si>
  <si>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</si>
  <si>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</si>
  <si>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</si>
  <si>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</si>
  <si>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</si>
  <si>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</si>
  <si>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</si>
  <si>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</si>
  <si>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</si>
  <si>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</t>
  </si>
  <si>
    <t/>
  </si>
  <si>
    <t>ZAŘÍZENÍ STAVENIŠTĚ</t>
  </si>
  <si>
    <t>KPL</t>
  </si>
  <si>
    <t>2021_OTSKP</t>
  </si>
  <si>
    <t>PP</t>
  </si>
  <si>
    <t>Náklady spojené s případným vypracováním projektové dokumentace, zřízením přípojek energií k objektům zařízení staveniště, případná příprava území pro objekty ZS a vlastní vybudování objektů ZS včetně oplocení dl. 61 m a osvětlení, náklady na provoz, údržbu, opravy a odstranění objektů ZS, náklady na úpravu povrchů po odstranění staveniště a úklid ploch, na kterých bylo ZS provozováno, vč.zřízení a odstranění mezideponií, vč.vytýčení ostatních IS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</si>
  <si>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</si>
  <si>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</si>
  <si>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</si>
  <si>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</si>
  <si>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</si>
  <si>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</si>
  <si>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</si>
  <si>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</si>
  <si>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</si>
  <si>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</si>
  <si>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</si>
  <si>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</si>
  <si>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</si>
  <si>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</si>
  <si>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</si>
  <si>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</si>
  <si>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místního rozhlasu (obec Kněžice), včetně veškerých prací na stranové přeložce sloupu (demontáž stávajícího sloupu, jeho provizorní umístění do vhodné polohy, následné osazení do definitivní polohy, včetně manipulace s nadzemním vedením; včetně potřebných výkopů (cca 1 m3), uložení výkopků na skládku a skládkovného, včetně kontroly funkčnosti a předání správci)</t>
  </si>
  <si>
    <t>zahrnuje veškeré náklady spojené s objednatelem požadovanými zařízeními</t>
  </si>
  <si>
    <t>B</t>
  </si>
  <si>
    <t>součinnost se správcem dešťové kanalizace DN500 (obec Kněžice), včetně úpravy vyústění v levém břehu (vč. výměny 2 m rour - beton DN500, seříznutí dle sklonu břehu a příslušných zemních prací), včetně kontroly funkčnosti a předání správci)</t>
  </si>
  <si>
    <t>C</t>
  </si>
  <si>
    <t>součinnost se správcem vodovodu (obec Kněžice), předpoklad bez dotčení, příp. ochrana</t>
  </si>
  <si>
    <t>7</t>
  </si>
  <si>
    <t>D</t>
  </si>
  <si>
    <t>součinnost se správcem optického kabelu, metalického kabelu a nadzemního vedení (CETIN), předpoklad bez dotčení, příp. ochrana</t>
  </si>
  <si>
    <t>8</t>
  </si>
  <si>
    <t>02851</t>
  </si>
  <si>
    <t>PRŮZKUMNÉ PRÁCE DIAGNOSTIKY KONSTRUKCÍ NA POVRCHU</t>
  </si>
  <si>
    <t>pasportizace ploch dočasného záboru, včetně pasportizace a dokumentace stavebního stavu nemovitostí v blízkosti stavby (p. č. st. 25, st. 89, st. 386, 16/1, 19, 347)</t>
  </si>
  <si>
    <t>zahrnuje veškeré náklady spojené s objednatelem požadovanými pracemi</t>
  </si>
  <si>
    <t>029112</t>
  </si>
  <si>
    <t>OSTATNÍ POŽADAVKY - GEODETICKÉ ZAMĚŘENÍ - PLOŠNÉ</t>
  </si>
  <si>
    <t>HA</t>
  </si>
  <si>
    <t>Vytýčení staveniště, zaměření skutečného provedení stavby na podkladu katastrální mapy, potřebné geodetické doměření během výstavby v případě ZBV, zaměření povrchu odkrytých konstrukcí, vč. výkazu výměr bouraných konstrukcí</t>
  </si>
  <si>
    <t>1712/10000=0,171 [A]</t>
  </si>
  <si>
    <t>02920</t>
  </si>
  <si>
    <t>OSTATNÍ POŽADAVKY - OCHRANA ŽIVOTNÍHO PROSTŘEDÍ</t>
  </si>
  <si>
    <t>Zajištění ochrany životního prostředí, norná stěna v korytě, vč. vybavení staveniště pro ochranu znečištění vodního toku pod mostem</t>
  </si>
  <si>
    <t>029412</t>
  </si>
  <si>
    <t>OSTATNÍ POŽADAVKY - VYPRACOVÁNÍ MOSTNÍHO LISTU</t>
  </si>
  <si>
    <t>KUS</t>
  </si>
  <si>
    <t>Zajištění mostního listu (vyhotovení ve 3 kopiích), včetně zápisu do BMS</t>
  </si>
  <si>
    <t>12</t>
  </si>
  <si>
    <t>02943</t>
  </si>
  <si>
    <t>OSTATNÍ POŽADAVKY - VYPRACOVÁNÍ RDS</t>
  </si>
  <si>
    <t>Vypracování kompletní realizační dokumentace stavby (RDS) - v počtu 4 vytištěných paré + 1xCD, vč. požadavků SOD; vč. TePř bouracích prací</t>
  </si>
  <si>
    <t>13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</si>
  <si>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</si>
  <si>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</si>
  <si>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</si>
  <si>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14</t>
  </si>
  <si>
    <t>02945</t>
  </si>
  <si>
    <t>OSTAT POŽADAVKY - GEOMETRICKÝ PLÁN</t>
  </si>
  <si>
    <t>Oddělovací geometrické plány trvalých záborů dle požadavku stavebníka; vč. vložení do katastru nemovitostí, včetně projednání konceptu s majetkoprávním oddělením KSÚSV, předpoklad 14 výtisků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</si>
  <si>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</si>
  <si>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15</t>
  </si>
  <si>
    <t>029511</t>
  </si>
  <si>
    <t>OSTATNÍ POŽADAVKY - POVODŇOVÝ A HAVARIJNÍ PLÁN</t>
  </si>
  <si>
    <t>Povodňový a havarijní plán - aktualizace</t>
  </si>
  <si>
    <t>16</t>
  </si>
  <si>
    <t>02953</t>
  </si>
  <si>
    <t>OSTATNÍ POŽADAVKY - HLAVNÍ MOSTNÍ PROHLÍDKA</t>
  </si>
  <si>
    <t>Zajištění 1. hlavní prohlídky, v počtu 4 vytištěných paré + 1xCD,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</si>
  <si>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</si>
  <si>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17</t>
  </si>
  <si>
    <t>02960</t>
  </si>
  <si>
    <t>OSTATNÍ POŽADAVKY - ODBORNÝ DOZOR</t>
  </si>
  <si>
    <t>veškerá opatření pro zajištění BOZP v průběhu výstavby v rozsahu požadavků Plánu BOZP</t>
  </si>
  <si>
    <t>zahrnuje veškeré náklady spojené s objednatelem požadovaným dozorem</t>
  </si>
  <si>
    <t>18</t>
  </si>
  <si>
    <t>02971</t>
  </si>
  <si>
    <t>OSTAT POŽADAVKY - GEOTECHNICKÝ MONITORING NA POVRCHU</t>
  </si>
  <si>
    <t>zajištění geotechnika; zahrnuje veškeré náklady spojené s objednatelem požadovanými pracemi</t>
  </si>
  <si>
    <t>19</t>
  </si>
  <si>
    <t>02990</t>
  </si>
  <si>
    <t>OSTATNÍ POŽADAVKY - INFORMAČNÍ TABULE</t>
  </si>
  <si>
    <t>billboard, včetně odstranění, rozměr 2,50x1,75m dle metodiky kraje Vysočina (http://m.kr-vysocina.cz/assets/File.ashx?id_org=450008&amp;id_dokumenty=4026814)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</si>
  <si>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</si>
  <si>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001</t>
  </si>
  <si>
    <t>Bourání</t>
  </si>
  <si>
    <t>Všeobecné konstrukce a práce</t>
  </si>
  <si>
    <t>014102</t>
  </si>
  <si>
    <t>POPLATKY ZA SKLÁDKU</t>
  </si>
  <si>
    <t>T</t>
  </si>
  <si>
    <t>beton</t>
  </si>
  <si>
    <t>materiál dle položek: 
položka 96615A 
2,5*2,811=7,028 [A]</t>
  </si>
  <si>
    <t>zahrnuje veškeré poplatky provozovateli skládky související s uložením odpadu na skládce.</t>
  </si>
  <si>
    <t>železobeton</t>
  </si>
  <si>
    <t>materiál dle položek: 
96616A 
2,6*31,667=82,334 [A]</t>
  </si>
  <si>
    <t>stávající izolace, viz položka 97817, čerpáno dle skutečnosti</t>
  </si>
  <si>
    <t>13,938*0,01*2,3=0,321 [A]</t>
  </si>
  <si>
    <t>Ostatní konstrukce a práce</t>
  </si>
  <si>
    <t>9112A3</t>
  </si>
  <si>
    <t>ZÁBRADLÍ MOSTNÍ S VODOR MADLY - DEMONTÁŽ S PŘESUNEM</t>
  </si>
  <si>
    <t>M</t>
  </si>
  <si>
    <t>stávající dvoumadlové zábradlí na mostě, vč. protokolárního předání kovového materiálu investorovi</t>
  </si>
  <si>
    <t>4,442+4,474=8,916 [A]</t>
  </si>
  <si>
    <t>položka zahrnuje: 
- demontáž a odstranění zařízení 
- jeho odvoz na předepsané místo</t>
  </si>
  <si>
    <t>96615A</t>
  </si>
  <si>
    <t>BOURÁNÍ KONSTRUKCÍ Z PROSTÉHO BETONU - BEZ DOPRAVY</t>
  </si>
  <si>
    <t>M3</t>
  </si>
  <si>
    <t>základy mostu, opevnění koryta, uložení na skládku</t>
  </si>
  <si>
    <t>2,213*1,270=2,811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</si>
  <si>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</si>
  <si>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96615B</t>
  </si>
  <si>
    <t>BOURÁNÍ KONSTRUKCÍ Z PROSTÉHO BETONU - DOPRAVA</t>
  </si>
  <si>
    <t>TKM</t>
  </si>
  <si>
    <t>odvoz na skládku 24 km</t>
  </si>
  <si>
    <t>24*2,5*2,811=168,660 [A]</t>
  </si>
  <si>
    <t>Položka zahrnuje samostatnou dopravu suti a vybouraných hmot. Množství se určí jako součin hmotnosti [t] a požadované vzdálenosti [km].</t>
  </si>
  <si>
    <t>96616A</t>
  </si>
  <si>
    <t>BOURÁNÍ KONSTRUKCÍ ZE ŽELEZOBETONU - BEZ DOPRAVY</t>
  </si>
  <si>
    <t>nosná konstrukce stávajícího mostu, opěry, základy, křídla, římsy, vč. uložení na skládku</t>
  </si>
  <si>
    <t>4,498+6,725+6,888+12,604+0,952=31,667 [A]</t>
  </si>
  <si>
    <t>96616B</t>
  </si>
  <si>
    <t>BOURÁNÍ KONSTRUKCÍ ZE ŽELEZOBETONU - DOPRAVA</t>
  </si>
  <si>
    <t>24*2,6*31,667=1 976,021 [A]</t>
  </si>
  <si>
    <t>969257</t>
  </si>
  <si>
    <t>VYBOURÁNÍ POTRUBÍ DN DO 500MM KANALIZAČ</t>
  </si>
  <si>
    <t>vybourání části stávající betonových trub DN500, vč. odvozu a uložení na skládku (24 km)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</si>
  <si>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</si>
  <si>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97817</t>
  </si>
  <si>
    <t>ODSTRANĚNÍ MOSTNÍ IZOLACE</t>
  </si>
  <si>
    <t>M2</t>
  </si>
  <si>
    <t>odstranění stávající izolace z NAIP, včetně odvozu do 65 km, uložení na skládku NO, čerpáno dle skutečnosti</t>
  </si>
  <si>
    <t>6,06*2,30=13,938 [A]</t>
  </si>
  <si>
    <t>151</t>
  </si>
  <si>
    <t>DIO</t>
  </si>
  <si>
    <t>02742</t>
  </si>
  <si>
    <t>PROVIZORNÍ LÁVKY</t>
  </si>
  <si>
    <t>staveništní lávka dl. 6 m, pouze pro potřeby stavby</t>
  </si>
  <si>
    <t>03710</t>
  </si>
  <si>
    <t>POMOC PRÁCE ZAJIŠŤ NEBO ZŘÍZ OBJÍŽĎKY A PŘÍSTUP CESTY</t>
  </si>
  <si>
    <t>Přechodné DZ (včetně semaforové soupravy) po dobu výstavby, dodávka, montáž, demontáž, pronájem vč.pravidelné údržby po dobu od převedení dopravy na objízdnou komunkaci do doby předčasného užívání, dle návrhu DZ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</si>
  <si>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</si>
  <si>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</si>
  <si>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</si>
  <si>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</si>
  <si>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914172</t>
  </si>
  <si>
    <t>DOPRAVNÍ ZNAČKY ZÁKLADNÍ VELIKOSTI HLINÍKOVÉ FÓLIE TŘ 2 - MONTÁŽ S PŘEMÍSTĚNÍM</t>
  </si>
  <si>
    <t>zpětná montáž stávajícího DZ (2x info tabule, IS 12b), vč. dovozu z mezideponie</t>
  </si>
  <si>
    <t>položka zahrnuje: 
- dopravu demontované značky z dočasné skládky 
- osazení a montáž značky na místě určeném projektem 
- nutnou opravu poškozených částí 
nezahrnuje dodávku značky</t>
  </si>
  <si>
    <t>montáž stávajícího DZ (IS 12a), nejprve do provizorní polohy, následně zpětná montáž</t>
  </si>
  <si>
    <t>914173</t>
  </si>
  <si>
    <t>DOPRAVNÍ ZNAČKY ZÁKLADNÍ VELIKOSTI HLINÍKOVÉ FÓLIE TŘ 2 - DEMONTÁŽ</t>
  </si>
  <si>
    <t>demontáž stávajícího DZ (2x info tabule, IS 12b), vč. odvozu a uložení na mezideponii</t>
  </si>
  <si>
    <t>Položka zahrnuje odstranění, demontáž a odklizení materiálu s odvozem na předepsané místo</t>
  </si>
  <si>
    <t>demontáž stávajícího DZ (IS 12a)</t>
  </si>
  <si>
    <t>151.1</t>
  </si>
  <si>
    <t>Provizorní objízdná komunikace</t>
  </si>
  <si>
    <t>vybouraný AB</t>
  </si>
  <si>
    <t>pol. 11313A: 2,2*2,552=5,614 [A]</t>
  </si>
  <si>
    <t>zemina</t>
  </si>
  <si>
    <t>pol. 12273A A: 465,290 
pol. 12273A B: 11,290 
pol. 12273A C: 65,589 
pol. 12273A D: 38,425 
pol. 12273A E: 10,935 
1,9*(465,290+11,290+65,589+38,425+10,935)=1 123,905 [A]</t>
  </si>
  <si>
    <t>03760</t>
  </si>
  <si>
    <t>POMOC PRÁCE ZAJIŠŤ NEBO ZŘÍZ JÍMKY, STAV JÁMY A ŠACHTY</t>
  </si>
  <si>
    <t>dočasné převedení Strážího potoka pod provizorní objízdnou komunikací, roura HDPE DN1200, dl. 12,0 m, vč. osazení, montáže, demontáže</t>
  </si>
  <si>
    <t>Zemní práce</t>
  </si>
  <si>
    <t>11313A</t>
  </si>
  <si>
    <t>ODSTRANĚNÍ KRYTU ZPEVNĚNÝCH PLOCH S ASFALTOVÝM POJIVEM - BEZ DOPRAVY</t>
  </si>
  <si>
    <t>vybourání AB materiálu z klínu mezi panely a napojení provizorní objízdné komunikace; vč. uložení na skládku NO</t>
  </si>
  <si>
    <t>0,11*23,196=2,552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</si>
  <si>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</si>
  <si>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</si>
  <si>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</si>
  <si>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odvoz na skládku NO - 65 km</t>
  </si>
  <si>
    <t>2,552*65*2,2=364,936 [A]</t>
  </si>
  <si>
    <t>121103</t>
  </si>
  <si>
    <t>SEJMUTÍ ORNICE NEBO LESNÍ PŮDY S ODVOZEM DO 3KM</t>
  </si>
  <si>
    <t>tl. 150 mm, dotčené zelené plochy pod provizorní objízdnou komunikací, vč. odvozu a uložení na mezideponii</t>
  </si>
  <si>
    <t>597.892*0,15=89,684 [A]</t>
  </si>
  <si>
    <t>položka zahrnuje sejmutí ornice bez ohledu na tloušťku vrstvy a její vodorovnou dopravu 
nezahrnuje uložení na trvalou skládku</t>
  </si>
  <si>
    <t>12273A</t>
  </si>
  <si>
    <t>ODKOPÁVKY A PROKOPÁVKY OBECNÉ TŘ. I - BEZ DOPRAVY</t>
  </si>
  <si>
    <t>odstranění násypového tělesa provizorní objízdné komunikace, vč. uložení na skládku</t>
  </si>
  <si>
    <t>362,204+103,086=465,290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</si>
  <si>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</si>
  <si>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odkop v ZÚ a KÚ pro panely a AB zpevnění provizorní objízdné komunikace, vč. uložení na skládku</t>
  </si>
  <si>
    <t>27,206*0,415=11,290 [A]</t>
  </si>
  <si>
    <t>odstranění ŠD lože pod panely a AB plochami provizorní objízdné komunikace a sjezdu na pole, vč. uložení na skládku</t>
  </si>
  <si>
    <t>0,740*72,770+23,196*0,200+35,500*0,200=65,589 [A]</t>
  </si>
  <si>
    <t>odstranění ŠD krajnic provizorní objízdné komunikace, vč. uložení na skládku</t>
  </si>
  <si>
    <t>0,50*76,85=38,425 [A]</t>
  </si>
  <si>
    <t>E</t>
  </si>
  <si>
    <t>odstranění stávajícíh krajnic pro napojení provizorní objízdné komunikace, vč. uložení na skládku</t>
  </si>
  <si>
    <t>26,349*0,415=10,935 [A]</t>
  </si>
  <si>
    <t>12273B</t>
  </si>
  <si>
    <t>ODKOPÁVKY A PROKOPÁVKY OBECNÉ TŘ. I - DOPRAVA</t>
  </si>
  <si>
    <t>M3KM</t>
  </si>
  <si>
    <t>odvoz na skládku - 24 km</t>
  </si>
  <si>
    <t>24*465,290=11 166,960 [A]</t>
  </si>
  <si>
    <t>Položka zahrnuje samostatnou dopravu zeminy. Množství se určí jako součin kubatutry [m3] a požadované vzdálenosti [km].</t>
  </si>
  <si>
    <t>24*11,290=270,960 [A]</t>
  </si>
  <si>
    <t>24*65,589=1 574,136 [A]</t>
  </si>
  <si>
    <t>24*38,425=922,200 [A]</t>
  </si>
  <si>
    <t>24*10,935=262,440 [A]</t>
  </si>
  <si>
    <t>17120</t>
  </si>
  <si>
    <t>ULOŽENÍ SYPANINY DO NÁSYPŮ A NA SKLÁDKY BEZ ZHUTNĚNÍ</t>
  </si>
  <si>
    <t>uložení zeminy z odhumusování na mezideponii pro zpětné použití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</si>
  <si>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</si>
  <si>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</si>
  <si>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</si>
  <si>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vytvoření násypu provizorní objízdné komunikace, vč. hutnění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</si>
  <si>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</si>
  <si>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</si>
  <si>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</si>
  <si>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vyklizení a vyčištění ploch po dočasné objízdné trase, uvedení pozemků do původního stavu a protokolární předání vlastníkům pozemků</t>
  </si>
  <si>
    <t>Všeobecné úpravy musí zahrnovat úpravu území po uskutečnění stavby, tak jak je požadováno v zadávací dokumentaci s výjimkou těch prací, pro které jsou uvedeny samostatné položky.</t>
  </si>
  <si>
    <t>20</t>
  </si>
  <si>
    <t>18110</t>
  </si>
  <si>
    <t>ÚPRAVA PLÁNĚ SE ZHUTNĚNÍM V HORNINĚ TŘ. I</t>
  </si>
  <si>
    <t>zemní pláň pod vozovkou, pod násypovým tělesem</t>
  </si>
  <si>
    <t>597,892+602,031=1 199,923 [A]</t>
  </si>
  <si>
    <t>položka zahrnuje úpravu pláně včetně vyrovnání výškových rozdílů. Míru zhutnění určuje projekt.</t>
  </si>
  <si>
    <t>21</t>
  </si>
  <si>
    <t>18130</t>
  </si>
  <si>
    <t>ÚPRAVA PLÁNĚ BEZ ZHUTNĚNÍ</t>
  </si>
  <si>
    <t>svahování svahu násypu provizorní objízdné komunikace</t>
  </si>
  <si>
    <t>2,657+1,022+84,737+43,819+137,794+84,737=354,766 [A]</t>
  </si>
  <si>
    <t>položka zahrnuje úpravu pláně včetně vyrovnání výškových rozdílů</t>
  </si>
  <si>
    <t>22</t>
  </si>
  <si>
    <t>18224</t>
  </si>
  <si>
    <t>ROZPROSTŘENÍ ORNICE VE SVAHU V TL DO 0,25M</t>
  </si>
  <si>
    <t>rozprostření humózní vrstvy v tl. 150 mm, vč. dovozu z meziskládky z 3 km</t>
  </si>
  <si>
    <t>90,707+183,588+26,872+27,097+219,971+49,657=597,892 [A]</t>
  </si>
  <si>
    <t>položka zahrnuje: 
nutné přemístění ornice z dočasných skládek vzdálených do 50m 
rozprostření ornice v předepsané tloušťce ve svahu přes 1:5</t>
  </si>
  <si>
    <t>23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</si>
  <si>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</si>
  <si>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</si>
  <si>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</si>
  <si>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</si>
  <si>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24</t>
  </si>
  <si>
    <t>28997</t>
  </si>
  <si>
    <t>OPLÁŠTĚNÍ (ZPEVNĚNÍ) Z GEOTEXTILIE A GEOMŘÍŽOVIN</t>
  </si>
  <si>
    <t>geotextilie pod silničním tělesem provizorní objízdné komunikace, hmotnost min. 500 g/m2, včetně odstranění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</si>
  <si>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</si>
  <si>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</si>
  <si>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25</t>
  </si>
  <si>
    <t>56334</t>
  </si>
  <si>
    <t>VOZOVKOVÉ VRSTVY ZE ŠTĚRKODRTI TL. DO 200MM</t>
  </si>
  <si>
    <t>povrch sjezdu na louku, tl. 200 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</si>
  <si>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</si>
  <si>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26</t>
  </si>
  <si>
    <t>56930</t>
  </si>
  <si>
    <t>ZPEVNĚNÍ KRAJNIC ZE ŠTĚRKODRTI</t>
  </si>
  <si>
    <t>krajnice provizorní objízdné komunikace,  ŠD 0-32, vč. dovozu, nakupovaný materiál</t>
  </si>
  <si>
    <t>- dodání kameniva předepsané kvality a zrnitosti 
- rozprostření a zhutnění vrstvy v předepsané tloušťce 
- zřízení vrstvy bez rozlišení šířky, pokládání vrstvy po etapách</t>
  </si>
  <si>
    <t>27</t>
  </si>
  <si>
    <t>obnovení krajnice v místech napojení provizorní objízdné komunikace,  ŠD 0-32, vč. dovozu, nakupovaný materiál</t>
  </si>
  <si>
    <t>28</t>
  </si>
  <si>
    <t>574A44</t>
  </si>
  <si>
    <t>ASFALTOVÝ BETON PRO OBRUSNÉ VRSTVY ACO 11+, 11S TL. 50MM</t>
  </si>
  <si>
    <t>asf. beton ACO 11+, tl. 50 mm, klíny mezi panely a v napojení</t>
  </si>
  <si>
    <t>6,555+8,109+8,532=23,196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</si>
  <si>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</si>
  <si>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29</t>
  </si>
  <si>
    <t>574C56</t>
  </si>
  <si>
    <t>ASFALTOVÝ BETON PRO LOŽNÍ VRSTVY ACL 16+, 16S TL. 60MM</t>
  </si>
  <si>
    <t>mimo most, asf. beton ACL 16+, tl. 60 mm, klíny mezi panely a v napojení</t>
  </si>
  <si>
    <t>30</t>
  </si>
  <si>
    <t>58300</t>
  </si>
  <si>
    <t>KRYT ZE SINIČNÍCH DÍLCŮ (PANELŮ)</t>
  </si>
  <si>
    <t>konstrukce provizorní objízdné komunikace, včetně lože ze ŠD (58,2 m3); dovoz, montáž, pronájem vč. údržby, demontáž, odvoz</t>
  </si>
  <si>
    <t>0,215*210,00=45,150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</si>
  <si>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</si>
  <si>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31</t>
  </si>
  <si>
    <t>9111A1</t>
  </si>
  <si>
    <t>ZÁBRADLÍ SILNIČNÍ S VODOR MADLY - DODÁVKA A MONTÁŽ</t>
  </si>
  <si>
    <t>trubkové zábradlí v místě zatrubnění Strážího potoka, včetně betonových patek (0,60 m3) a výkopu pro ně (0,60 m3); dovoz, montáž, pronájem vč. údržby</t>
  </si>
  <si>
    <t>2*6,0=12,000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</si>
  <si>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</si>
  <si>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32</t>
  </si>
  <si>
    <t>9111A3</t>
  </si>
  <si>
    <t>ZÁBRADLÍ SILNIČNÍ S VODOR MADLY - DEMONTÁŽ S PŘESUNEM</t>
  </si>
  <si>
    <t>odstranění trubkového zábradlí v místě zatrubnění Strážího potoka, včetně betonových patek (0,60 m3) a výkopu pro ně (0,60 m3), včetně odvozu do depozitu zhotovitele</t>
  </si>
  <si>
    <t>33</t>
  </si>
  <si>
    <t>91228</t>
  </si>
  <si>
    <t>SMĚROVÉ SLOUPKY Z PLAST HMOT VČETNĚ ODRAZNÉHO PÁSKU</t>
  </si>
  <si>
    <t>podél provizorní objízdné komunikace, dodávka, osazení, demontáž a odvoz do depozitu zhotovitele; 20 ks bílé + 2 ks červené</t>
  </si>
  <si>
    <t>položka zahrnuje: 
- dodání a osazení sloupku včetně nutných zemních prací 
- vnitrostaveništní a mimostaveništní doprava 
- odrazky plastové nebo z retroreflexní fólie</t>
  </si>
  <si>
    <t>201</t>
  </si>
  <si>
    <t>Most</t>
  </si>
  <si>
    <t>materiál dle položek: 
12273A A: 13,767 
12273A B: 198,936 
12273A C: 39,900 
12960: 3,797 
13173A: 225,750 
132283A: 4,574 
17750: 5,728 
26174: 5,686 
917224: 3,85 
1,9*(13,767+198,936+39,900+3,797+225,750+4,574+5,728+5,686+3,850)=953,777 [A]</t>
  </si>
  <si>
    <t>podkladní vozovkové vrstvy</t>
  </si>
  <si>
    <t>materiál dle položek: 
11332A: 46,550 m3 
2,0*46,550=93,100 [A]</t>
  </si>
  <si>
    <t>vrstvy s asfaltem (s obsahem PAU, třída ZAS-T4), skládka NO</t>
  </si>
  <si>
    <t>11313A  2,2*15,068=33,150 [A]</t>
  </si>
  <si>
    <t>dočasné převedení přemosťované vodoteče, zatrubnění plast 1xDN600, dl. 13,0 m, včetně případného podepření, osazení, montáže, demontáže</t>
  </si>
  <si>
    <t>11120</t>
  </si>
  <si>
    <t>ODSTRANĚNÍ KŘOVIN</t>
  </si>
  <si>
    <t>vč. likvidace v místě drcením</t>
  </si>
  <si>
    <t>odstranění křovin a stromů do průměru 100 mm 
doprava dřevin bez ohledu na vzdálenost 
spálení na hromadách nebo štěpkování</t>
  </si>
  <si>
    <t>AB kryt v celé délce úpravy; vč. uložení na skládku NO</t>
  </si>
  <si>
    <t>150,682*0,100=15,068 [A]</t>
  </si>
  <si>
    <t>15,068*65*2,2=2 154,724 [A]</t>
  </si>
  <si>
    <t>113322</t>
  </si>
  <si>
    <t>ODSTRAN PODKL ZPEVNĚNÝCH PLOCH Z KAMENIVA NESTMEL, ODVOZ DO 2KM</t>
  </si>
  <si>
    <t>podkladní vozovkové vrstvy v tl. 450 mm, 30% bude uloženo na mezideponii pro další použití, množství, vhodnost, podmínečná vhodnost a případná úprava pro další použití posouzena geotechnikem viz. SO 000 pol. 02971; ČERPÁNO SE SOUHLASEM INVESTORA</t>
  </si>
  <si>
    <t>0,30*147,778*0,450=19,950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</si>
  <si>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</si>
  <si>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</si>
  <si>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</si>
  <si>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podkladní vozovkové vrstvy v tl. 450 mm, 70% celkového množství dále nevyužitelné, bude uloženo na skládku; množství a nevhodnost pro následné použití do zásypu posouzena geotechnikem viz. SO 000 pol. 02971; ČERPÁNO SE SOUHLASEM INVESTORA</t>
  </si>
  <si>
    <t>0,70*147,778*0,450=46,550 [A]</t>
  </si>
  <si>
    <t>11332B</t>
  </si>
  <si>
    <t>ODSTRANĚNÍ PODKLADŮ ZPEVNĚNÝCH PLOCH Z KAMENIVA NESTMELENÉHO - DOPRAVA</t>
  </si>
  <si>
    <t>odvoz na skládku - 24 km; ČERPÁNO SE SOUHLASEM INVESTORA</t>
  </si>
  <si>
    <t>24*2,0*46,550=2 234,400 [A]</t>
  </si>
  <si>
    <t>11511</t>
  </si>
  <si>
    <t>ČERPÁNÍ VODY DO 500 L/MIN</t>
  </si>
  <si>
    <t>po dobu trvání prací pod úrovní hladiny vody (povrchové i podzemní) ve výkopech</t>
  </si>
  <si>
    <t>Položka čerpání vody na povrchu zahrnuje i potrubí, pohotovost záložní čerpací soupravy a zřízení čerpací jímky. Součástí položky je také následná demontáž a likvidace těchto zařízení</t>
  </si>
  <si>
    <t>tl. 150 mm, dotčené zelené plochy, vč. odvozu a uložení na mezideponii</t>
  </si>
  <si>
    <t>338,155*0,150=50,723 [A]</t>
  </si>
  <si>
    <t>položka zahrnuje sejmutí ornice bez ohledu na tloušťku vrstvy a její vodorovnou dopravu nezahrnuje uložení na trvalou skládku</t>
  </si>
  <si>
    <t>122733</t>
  </si>
  <si>
    <t>ODKOPÁVKY A PROKOPÁVKY OBECNÉ TŘ. I, ODVOZ DO 3KM</t>
  </si>
  <si>
    <t>odkop stávajících krajnic a odkop pro vozovku mimo stávající zpevnění, 50% bude uloženo na mezideponii pro další použití, množství, vhodnost, podmínečná vhodnost a případná úprava pro další použití posouzena geotechnikem viz. SO 000 pol. 02971; ČERPÁNO SE SOUHLASEM INVESTORA</t>
  </si>
  <si>
    <t>0,50*(37,389*0,550+46,471*0,150)=13,767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</si>
  <si>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</si>
  <si>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odkop stávajících krajnic a odkop pro vozovku mimo stávající zpevnění, 50% celkového množství dále nevyužitelné, bude uloženo na skládku; množství a nevhodnost pro následné použití do zásypu posouzena geotechnikem viz. SO 000 pol. 02971; ČERPÁNO SE SOUHLASEM INVESTORA</t>
  </si>
  <si>
    <t>odtěžení případných přebytků z meziskládky; ČERPÁNO SE SOUHLASEM INVESTORA</t>
  </si>
  <si>
    <t>(13,767+225,750+33,903)-(16,455+2,100+40,648+45,281)=168,936 [A]</t>
  </si>
  <si>
    <t>tl. 300 mm, pro sanaci aktivní zóny zemní pláně, vč. uložení na skládku - ČERPÁNÍ PODMÍNĚNO SOUHLASEM INVESTORA</t>
  </si>
  <si>
    <t>0,300*4,750*28,000=39,900 [A]</t>
  </si>
  <si>
    <t>24*13,767=330,408 [A]</t>
  </si>
  <si>
    <t>24*198,936=4 774,464 [A]</t>
  </si>
  <si>
    <t>24*39,900=957,600 [A]</t>
  </si>
  <si>
    <t>12960</t>
  </si>
  <si>
    <t>ČIŠTĚNÍ VODOTEČÍ A MELIORAČ KANÁLŮ OD NÁNOSŮ</t>
  </si>
  <si>
    <t>vyčištění dna koryta od nánosů v délce úpravy, prům. tloušťka 0,10 m, vč. odvozu do 24 km a uložení na skládku</t>
  </si>
  <si>
    <t>0,10*37,974=3,797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</si>
  <si>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</si>
  <si>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131733</t>
  </si>
  <si>
    <t>HLOUBENÍ JAM ZAPAŽ I NEPAŽ TŘ. I, ODVOZ DO 3KM</t>
  </si>
  <si>
    <t>výkopová jáma pro založení mostu, 50% bude uloženo na mezideponii pro další použití, množství, vhodnost, podmínečná vhodnost a případná úprava pro další použití posouzena geotechnikem viz. SO 000 pol. 02971; ČERPÁNO SE SOUHLASEM INVESTORA</t>
  </si>
  <si>
    <t>0,50*(43,00*10,50)=225,750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</si>
  <si>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</si>
  <si>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13173A</t>
  </si>
  <si>
    <t>HLOUBENÍ JAM ZAPAŽ I NEPAŽ TŘ. I - BEZ DOPRAVY</t>
  </si>
  <si>
    <t>výkopová jáma pro založení mostu, 50% celkového množství dále nevyužitelné, bude uloženo na skládku; množství a nevhodnost pro následné použití do zásypu posouzena geotechnikem viz. SO 000 pol. 02971; ČERPÁNO SE SOUHLASEM INVESTORA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</si>
  <si>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</si>
  <si>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13173B</t>
  </si>
  <si>
    <t>HLOUBENÍ JAM ZAPAŽ I NEPAŽ TŘ. I - DOPRAVA</t>
  </si>
  <si>
    <t>24*225,750=5 418,000 [A]</t>
  </si>
  <si>
    <t>13283A</t>
  </si>
  <si>
    <t>HLOUBENÍ RÝH ŠÍŘ DO 2M PAŽ I NEPAŽ TŘ. II - BEZ DOPRAVY</t>
  </si>
  <si>
    <t>hloubení rýh pro ukončovací prahy dlažby v korytě, vč. uložení na skládku</t>
  </si>
  <si>
    <t>2,414+2,160=4,574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</si>
  <si>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</si>
  <si>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13283B</t>
  </si>
  <si>
    <t>HLOUBENÍ RÝH ŠÍŘ DO 2M PAŽ I NEPAŽ TŘ. II - DOPRAVA</t>
  </si>
  <si>
    <t>hloubení rýh pro ukončovací prahy dlažby v korytě, odvoz na skládku 24 km</t>
  </si>
  <si>
    <t>24*4,574=109,776 [A]</t>
  </si>
  <si>
    <t>17110</t>
  </si>
  <si>
    <t>ULOŽENÍ SYPANINY DO NÁSYPŮ SE ZHUTNĚNÍM</t>
  </si>
  <si>
    <t>dosypání násypu komunikace, včetně dovozu z meziskládky 3 km; (50% celkového množství, ČERPÁNO SE SOUHLASEM INVESTORA)</t>
  </si>
  <si>
    <t>0,50*(30,246+2,663)=16,455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</si>
  <si>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</si>
  <si>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zeminy z odhumusování a výkopů na mezideponii pro zpětné použití</t>
  </si>
  <si>
    <t>50,723+13,767+225,750+33,903=324,143 [A]</t>
  </si>
  <si>
    <t>dosypání svahů komunikace, zemina vhodná pro stavbu zemního tělesa dle ČSN 73 6133, hutněná na  Id&gt;0,9, po vrstvách max. tl. 0,30 m, vč. dopravy (50% celkového množství, ČERPÁNO SE SOUHLASEM INVESTORA)</t>
  </si>
  <si>
    <t>17310</t>
  </si>
  <si>
    <t>ZEMNÍ KRAJNICE A DOSYPÁVKY SE ZHUTNĚNÍM</t>
  </si>
  <si>
    <t>vytvoření hutněných zemních krajnic, vč. dovozu z meziskládky (50% celkového množství, ČERPÁNO SE SOUHLASEM INVESTORA)</t>
  </si>
  <si>
    <t>0,50*28,000*0,15=2,100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</si>
  <si>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</si>
  <si>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</si>
  <si>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</si>
  <si>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vytvoření hutněných zemních krajnic, vč. nákupu s dovozem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</si>
  <si>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</si>
  <si>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</si>
  <si>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</si>
  <si>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přechodová oblast za opěrami, materiál vhodný do přechodových oblastí dle ČSN 73 6244, hutněný na  Id&gt;0.9, zpětný zásyp materiálem z mezideponie, vč. dopravy (50% celkového množství, ČERPÁNO SE SOUHLASEM INVESTORA)</t>
  </si>
  <si>
    <t>0,50*(14,781*5,500)=40,648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</si>
  <si>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</si>
  <si>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</si>
  <si>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</si>
  <si>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přechodová oblast za opěrami, materiál vhodný do přechodových oblastí dle ČSN 73 6244, hutněný na  Id&gt;0.9, zásyp nakupovaným materiálem, vč. dopravy (50% celkového množství, ČERPÁNO SE SOUHLASEM INVESTORA)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</si>
  <si>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</si>
  <si>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</si>
  <si>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</si>
  <si>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ochranný obsyp s drenážní funkcí, ŠD A (0-32), dle ČSN EN 13285, vč. pořízení, dovozu</t>
  </si>
  <si>
    <t>2,730*5,500=15,015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</si>
  <si>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</si>
  <si>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34</t>
  </si>
  <si>
    <t>17750</t>
  </si>
  <si>
    <t>ZEMNÍ HRÁZKY ZE ZEMIN NEPROPUSTNÝCH</t>
  </si>
  <si>
    <t>ruční zřízení a následné odstranění hrázek provizorního zatrubnění na vtoku a výtoku; hrázky  z pytlovaného materiálu pro sklon svahu 1:1, včetně těsnící fólie (30,4 m2); včetně odstranění a odvozu na skládku do 24 km a uloženíí</t>
  </si>
  <si>
    <t>2,080+3,648=5,728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</si>
  <si>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</si>
  <si>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35</t>
  </si>
  <si>
    <t>vyčištění dočasných záborů v obvodu stavby, uvedení pozemků do původního stavu a protokolární předání vlastníkům pozemků</t>
  </si>
  <si>
    <t>1712,000-876,000=836,000 [A]</t>
  </si>
  <si>
    <t>36</t>
  </si>
  <si>
    <t>zemní pláň pod vozovkou, pod násypovým tělesem; hutnění základové spáry</t>
  </si>
  <si>
    <t>105,804+130,537+2,310*7,100*2,0+46,632=315,775 [A]</t>
  </si>
  <si>
    <t>37</t>
  </si>
  <si>
    <t>svahování svahu násypu a pod odlážděním svahů</t>
  </si>
  <si>
    <t>16,139+74,004+82,469+69,365=241,977 [A]</t>
  </si>
  <si>
    <t>38</t>
  </si>
  <si>
    <t>89,173+80,751+35,218+96,782=301,924 [A]</t>
  </si>
  <si>
    <t>39</t>
  </si>
  <si>
    <t>40</t>
  </si>
  <si>
    <t>18481</t>
  </si>
  <si>
    <t>OCHRANA STROMŮ BEDNĚNÍM</t>
  </si>
  <si>
    <t>prům. kmene do 0,30 m 1 ks, prům. kmene 0,35 m 1 ks, prům. kmene 0,60 m 1 ks, prům. kmene 0,80 m 3 ks</t>
  </si>
  <si>
    <t>5,60+4,80+9,60+38,40=58,400 [A]</t>
  </si>
  <si>
    <t>položka zahrnuje veškerý materiál, výrobky a polotovary, včetně mimostaveništní a vnitrostaveništní dopravy (rovněž přesuny), včetně naložení a složení, případně s uložením</t>
  </si>
  <si>
    <t>41</t>
  </si>
  <si>
    <t>184B15</t>
  </si>
  <si>
    <t>VYSAZOVÁNÍ STROMŮ LISTNATÝCH S BALEM OBVOD KMENE DO 16CM, PODCHOZÍ VÝŠ MIN 2,4M</t>
  </si>
  <si>
    <t>neovocná dřevina s obvodem kmínku min. 15 cm,, na pozemek č. p. 9/1 (obec Kněžice, dle požadavku obce)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</si>
  <si>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</si>
  <si>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42</t>
  </si>
  <si>
    <t>21264</t>
  </si>
  <si>
    <t>TRATIVODY KOMPLET Z TRUB Z PLAST HMOT DN DO 200MM</t>
  </si>
  <si>
    <t>za rubem opěr, DN160, vč. obetonování mezerovitým betonem (1,0 m3), včetně vyústění prostupy v opěrách</t>
  </si>
  <si>
    <t>5,501+5,503=11,004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</si>
  <si>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</si>
  <si>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43</t>
  </si>
  <si>
    <t>21341</t>
  </si>
  <si>
    <t>DRENÁŽNÍ VRSTVY Z PLASTBETONU (PLASTMALTY)</t>
  </si>
  <si>
    <t>odvodnění izolace, pásek na NK z polymerního betonu</t>
  </si>
  <si>
    <t>0,019+0,028=0,047 [A]</t>
  </si>
  <si>
    <t>Položka zahrnuje: 
- dodávku předepsaného materiálu pro drenážní vrstvu, včetně mimostaveništní a vnitrostaveništní dopravy 
- provedení drenážní vrstvy předepsaných rozměrů a předepsaného tvaru</t>
  </si>
  <si>
    <t>44</t>
  </si>
  <si>
    <t>21450</t>
  </si>
  <si>
    <t>SANAČNÍ VRSTVY Z KAMENIVA</t>
  </si>
  <si>
    <t>sanace zemní pláně (aktivní zóny) v případě zastižení neúnosného podloží: výměna za vrstvu hutněného kameniva potřebné frakce (předpoklad nakupovaný materiál 0/63, 50% objemu 19,95 m3) - ČERPÁNÍ PODMÍNĚNO SOUHLASEM INVESTORA</t>
  </si>
  <si>
    <t>položka zahrnuje dodávku předepsaného kameniva, mimostaveništní a vnitrostaveništní dopravu a jeho uložení 
není-li v zadávací dokumentaci uvedeno jinak, jedná se o nakupovaný materiál</t>
  </si>
  <si>
    <t>45</t>
  </si>
  <si>
    <t>sanace zemní pláně (aktivní zóny) v případě zastižení neúnosného podloží: výměna za vrstvu hutněného kameniva potřebné frakce (vyzískaný materiál, včetně dovozu z meziskládky, 50% objemu 19,95 m3) - ČERPÁNÍ PODMÍNĚNO SOUHLASEM INVESTORA</t>
  </si>
  <si>
    <t>46</t>
  </si>
  <si>
    <t>22694</t>
  </si>
  <si>
    <t>ZÁPOROVÉ PAŽENÍ Z KOVU DOČASNÉ</t>
  </si>
  <si>
    <t>záporové pažení výkopu kolem inženýrských sítí a sousedních nemovitostí - profily HEB100 v dl. 4,0 - 8,5 m, celkem 25 ks =&gt; 181 mb (21 kg/mb), včetně zabetonování kořenů zápor (2,85 m3), včetně zpětného vytažení nebo částečného odřezání</t>
  </si>
  <si>
    <t>(18*8,5+7*4,0)*21/1000=3,801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</si>
  <si>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</si>
  <si>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47</t>
  </si>
  <si>
    <t>22695A</t>
  </si>
  <si>
    <t>VÝDŘEVA ZÁPOROVÉHO PAŽENÍ DOČASNÁ (PLOCHA)</t>
  </si>
  <si>
    <t>záporové pažení stavební jámy z fošen tl. min. 40 mm</t>
  </si>
  <si>
    <t>16,90*4,25+5,30*2,00=82,425 [A]</t>
  </si>
  <si>
    <t>položka zahrnuje osazení pažin bez ohledu na druh, jejich opotřebení a jejich odstranění</t>
  </si>
  <si>
    <t>48</t>
  </si>
  <si>
    <t>26174</t>
  </si>
  <si>
    <t>VRTY PRO KOTV, INJEKT, MIKROPIL NA POVR TŘ I A II D DO 200MM</t>
  </si>
  <si>
    <t>pro HEB 100 záporového pažení, vrty DN 200 mm, vč. montáže a demontáže vrtných souprav; včetně odvozu a uložení vývrtu na skládku do 24 km</t>
  </si>
  <si>
    <t>18*8,50+7*4,00=181,000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</si>
  <si>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</si>
  <si>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49</t>
  </si>
  <si>
    <t>272325</t>
  </si>
  <si>
    <t>ZÁKLADY ZE ŽELEZOBETONU DO C30/37</t>
  </si>
  <si>
    <t>základová deska mostu, C 30/37, XC2, XF1, XD2, XA1, vč. bednění; max velikost zrna 16 mm</t>
  </si>
  <si>
    <t>37,802*0,400=15,121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</si>
  <si>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</si>
  <si>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50</t>
  </si>
  <si>
    <t>272365</t>
  </si>
  <si>
    <t>VÝZTUŽ ZÁKLADŮ Z OCELI 10505, B500B</t>
  </si>
  <si>
    <t>výztuž základů mostu 180 kg/m3, vč. ochrany PKO</t>
  </si>
  <si>
    <t>15,121*0,180=2,722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</si>
  <si>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</si>
  <si>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51</t>
  </si>
  <si>
    <t>oboustranná ochrana těsnící PE fólie (viz položka 28999), geotextilie hm. min. 600 g/m2</t>
  </si>
  <si>
    <t>2*40,007=80,014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</si>
  <si>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</si>
  <si>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52</t>
  </si>
  <si>
    <t>geomřížovina ve vozovce nad spárou NK x klín</t>
  </si>
  <si>
    <t>2,000*11,000=22,000 [A]</t>
  </si>
  <si>
    <t>53</t>
  </si>
  <si>
    <t>28999</t>
  </si>
  <si>
    <t>OPLÁŠTĚNÍ (ZPEVNĚNÍ) Z FÓLIE</t>
  </si>
  <si>
    <t>PE těsnící fólie (těsnící geomembrána tl.min 1mm) s pevností min. 20 kN/m a s protažením min. 20% (v obou směrech)</t>
  </si>
  <si>
    <t>7,274*5,500=40,007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</si>
  <si>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</si>
  <si>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</si>
  <si>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54</t>
  </si>
  <si>
    <t>31717</t>
  </si>
  <si>
    <t>KOVOVÉ KONSTRUKCE PRO KOTVENÍ ŘÍMSY</t>
  </si>
  <si>
    <t>kotvení říms na mostě do vývrtů na chemické kotvy</t>
  </si>
  <si>
    <t>12+12=24,000 [A]</t>
  </si>
  <si>
    <t>Položka zahrnuje dodávku (výrobu) kotevního prvku předepsaného tvaru a jeho osazení do předepsané polohy včetně nezbytných prací (vrty, zálivky apod.)</t>
  </si>
  <si>
    <t>55</t>
  </si>
  <si>
    <t>317325</t>
  </si>
  <si>
    <t>ŘÍMSY ZE ŽELEZOBETONU DO C30/37</t>
  </si>
  <si>
    <t>C 30/37 XC4, XF4, XD3, vč. bednění, úpravy prac. spar</t>
  </si>
  <si>
    <t>3,454+3,355=6,809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</si>
  <si>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</si>
  <si>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56</t>
  </si>
  <si>
    <t>317365</t>
  </si>
  <si>
    <t>VÝZTUŽ ŘÍMS Z OCELI 10505, B500B</t>
  </si>
  <si>
    <t>200 kg/m3, vč. opatření PKO a kotvení říms na křídlech</t>
  </si>
  <si>
    <t>6,809*0,200=1,362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</si>
  <si>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</si>
  <si>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57</t>
  </si>
  <si>
    <t>333325</t>
  </si>
  <si>
    <t>MOSTNÍ OPĚRY A KŘÍDLA ZE ŽELEZOVÉHO BETONU DO C30/37</t>
  </si>
  <si>
    <t>zavěšená křídla C 30/37 XF2, XA1,  vč. bednění</t>
  </si>
  <si>
    <t>43,207*0,500=21,604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</si>
  <si>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</si>
  <si>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58</t>
  </si>
  <si>
    <t>333365</t>
  </si>
  <si>
    <t>VÝZTUŽ MOSTNÍCH OPĚR A KŘÍDEL Z OCELI 10505, B500B</t>
  </si>
  <si>
    <t>výztuž křídel odhad 180 kg/m3, vč. opatření PKO přes pracovní spáry</t>
  </si>
  <si>
    <t>21,604*0,180=3,889 [A]</t>
  </si>
  <si>
    <t>59</t>
  </si>
  <si>
    <t>389325</t>
  </si>
  <si>
    <t>MOSTNÍ RÁMOVÉ KONSTRUKCE ZE ŽELEZOBETONU C30/37</t>
  </si>
  <si>
    <t>stěny a příčle C 30/37 XF2, vč. bednění, kov. výrobků, kotevních prvků, prostupů, průchodek; max velikost zrna 16 mm, vč.skruže 61,10 m3OP</t>
  </si>
  <si>
    <t>45,312*0,35+43,207*0,500=37,463 [A]</t>
  </si>
  <si>
    <t>60</t>
  </si>
  <si>
    <t>389365</t>
  </si>
  <si>
    <t>VÝZTUŽ MOSTNÍ RÁMOVÉ KONSTRUKCE Z OCELI 10505, B500B</t>
  </si>
  <si>
    <t>stěny a příčle odhad 150 kg/m3, vč. opatření PKO přes pracovní spáry</t>
  </si>
  <si>
    <t>0,18*37,463=6,743 [A]</t>
  </si>
  <si>
    <t>Vodorovné konstrukce</t>
  </si>
  <si>
    <t>61</t>
  </si>
  <si>
    <t>431125</t>
  </si>
  <si>
    <t>SCHODIŠŤ KONSTR Z DÍLCŮ ŽELEZOBETON DO C30/37 (B37)</t>
  </si>
  <si>
    <t>schodiště z prefabrikovaných bet. stupňů, vč. výztuže, bet. lože C25/30 XC2, XF2, vč. podkladního betonu, vč. podsypu ze ŠD</t>
  </si>
  <si>
    <t>1,880+0,671=2,551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</si>
  <si>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</si>
  <si>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62</t>
  </si>
  <si>
    <t>451312</t>
  </si>
  <si>
    <t>PODKLADNÍ A VÝPLŇOVÉ VRSTVY Z PROSTÉHO BETONU C12/15</t>
  </si>
  <si>
    <t>spádovaný podklad pod drenáž za opěrami</t>
  </si>
  <si>
    <t>18,651*0,300=5,595 [A]</t>
  </si>
  <si>
    <t>63</t>
  </si>
  <si>
    <t>podkladní beton C12/15</t>
  </si>
  <si>
    <t>47,549*0,200=9,510 [A]</t>
  </si>
  <si>
    <t>64</t>
  </si>
  <si>
    <t>C 12/15, výplňový beton (pod dlažbou v korytě pod mostem - vliv sklonu toku)</t>
  </si>
  <si>
    <t>7,872+2,971=10,843 [A]</t>
  </si>
  <si>
    <t>65</t>
  </si>
  <si>
    <t>C 12/15, výplňový beton (výměna podloží); vč. posouzení spáry geotechnikem viz pol. 02971 v oddíle 000</t>
  </si>
  <si>
    <t>61,757*0,800=49,406 [A]</t>
  </si>
  <si>
    <t>66</t>
  </si>
  <si>
    <t>45831</t>
  </si>
  <si>
    <t>VÝPLŇ ZA OPĚRAMI A ZDMI Z PROSTÉHO BETONU</t>
  </si>
  <si>
    <t>beton C 25/30 XF2, přechodový klín</t>
  </si>
  <si>
    <t>4,220*5,500=23,210 [A]</t>
  </si>
  <si>
    <t>67</t>
  </si>
  <si>
    <t>46321</t>
  </si>
  <si>
    <t>ROVNANINA Z LOMOVÉHO KAMENE</t>
  </si>
  <si>
    <t>vytvoření přechodového úseku a opevnění svahu (na vtoku) z rovnaniny z lomového kamene (kámen 50-150 kg/ks), nakupovaný materiál, vč. dopravy; plocha 33,70 m2, průměrná tloušťka 0,50 m</t>
  </si>
  <si>
    <t>0,50*33,70=16,850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</si>
  <si>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</si>
  <si>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68</t>
  </si>
  <si>
    <t>465512</t>
  </si>
  <si>
    <t>DLAŽBY Z LOMOVÉHO KAMENE NA MC</t>
  </si>
  <si>
    <t>odláždění v korytě, kolem křídel a svahů silničního tělesa do betonového lože, celková tloušťka 300 mm, včetně podsypu štěrkodrtí (49,2 m3)</t>
  </si>
  <si>
    <t>81,898*0,30=24,569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</si>
  <si>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</si>
  <si>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69</t>
  </si>
  <si>
    <t>46731</t>
  </si>
  <si>
    <t>STUPNĚ A PRAHY VODNÍCH KORYT Z PROSTÉHO BETONU</t>
  </si>
  <si>
    <t>2,414+3,120=5,534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</si>
  <si>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</si>
  <si>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70</t>
  </si>
  <si>
    <t>vrstva ŠDA na celou plochu úpravy komunikace, tl. 200 mm; nakupovaný materiál</t>
  </si>
  <si>
    <t>96.645+119.822+105.804+130.537=452,808 [A]</t>
  </si>
  <si>
    <t>71</t>
  </si>
  <si>
    <t>nové krajnice (tl. 15 cm),  ŠD 0-32, vč. dovozu, nakupovaný materiál</t>
  </si>
  <si>
    <t>0,15*(8,574+16,016+5,082+16,722)=6,959 [A]</t>
  </si>
  <si>
    <t>72</t>
  </si>
  <si>
    <t>572121</t>
  </si>
  <si>
    <t>INFILTRAČNÍ POSTŘIK ASFALTOVÝ DO 1,0KG/M2</t>
  </si>
  <si>
    <t>na ŠDA, vč. podrcení drobným kamenivem; PI-A dle ČSN 73 6129, množství zbytkového pojiva 0,25 kg/m2</t>
  </si>
  <si>
    <t>96,645+119,822=216,467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</si>
  <si>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</si>
  <si>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73</t>
  </si>
  <si>
    <t>572211</t>
  </si>
  <si>
    <t>SPOJOVACÍ POSTŘIK Z ASFALTU DO 0,5KG/M2</t>
  </si>
  <si>
    <t>2 vrstvy, na ACL 16+, na ACP 16+; PS-A dle ČSN 73 6129, množství zbytkového pojiva 0,25 kg/m2</t>
  </si>
  <si>
    <t>212,886+20,350+87,800+109,421=430,457 [A]</t>
  </si>
  <si>
    <t>74</t>
  </si>
  <si>
    <t>572741</t>
  </si>
  <si>
    <t>ASFALTOVÝ NÁTĚR VOZOVKY</t>
  </si>
  <si>
    <t>vodonepropustný nátěr vozovky š. 500 mm podél obrubníků (asfaltová suspenze)</t>
  </si>
  <si>
    <t>13,000*0,50=6,500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</si>
  <si>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</si>
  <si>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75</t>
  </si>
  <si>
    <t>574A34</t>
  </si>
  <si>
    <t>ASFALTOVÝ BETON PRO OBRUSNÉ VRSTVY ACO 11+, 11S TL. 40MM</t>
  </si>
  <si>
    <t>asf. beton ACO 11+, tl. 40 mm, 50/70, v celém úseku, dle ČSN 73 6121 a ČSN EN 13108-1 ed.2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</si>
  <si>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</si>
  <si>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76</t>
  </si>
  <si>
    <t>574C46</t>
  </si>
  <si>
    <t>ASFALTOVÝ BETON PRO LOŽNÍ VRSTVY ACL 16+, 16S TL. 50MM</t>
  </si>
  <si>
    <t>na mostě, asf. beton ACL 16+, tl. 50 mm, 50/70, dle ČSN 73 6121 a ČSN EN 13108-1 ed.2</t>
  </si>
  <si>
    <t>77</t>
  </si>
  <si>
    <t>574E56</t>
  </si>
  <si>
    <t>ASFALTOVÝ BETON PRO PODKLADNÍ VRSTVY ACP 16+, 16S TL. 60MM</t>
  </si>
  <si>
    <t>podkladní vrstva, asf. beton ACP 16+, tl. 60 mm, 50/70, dle ČSN 73 6121 a ČSN EN 13108-1 ed.2</t>
  </si>
  <si>
    <t>87,800+109,421=197,221 [A]</t>
  </si>
  <si>
    <t>78</t>
  </si>
  <si>
    <t>575C43</t>
  </si>
  <si>
    <t>LITÝ ASFALT MA IV (OCHRANA MOSTNÍ IZOLACE) 11 TL. 35MM</t>
  </si>
  <si>
    <t>litý asfalt na mostě s přesahem na přech. klíny, litý asfalt MA 11 IV tl. 35 mm</t>
  </si>
  <si>
    <t>Přidružená stavební výroba</t>
  </si>
  <si>
    <t>79</t>
  </si>
  <si>
    <t>711111</t>
  </si>
  <si>
    <t>IZOLACE BĚŽNÝCH KONSTRUKCÍ PROTI ZEMNÍ VLHKOSTI ASFALTOVÝMI NÁTĚRY</t>
  </si>
  <si>
    <t>obsypané povrchy rovnoběžných křídel (1xNp+2xNa)</t>
  </si>
  <si>
    <t>10,574+10,656+11,028+10,949+6,215+6,390+6,549+6,570+8,670+14,281+1,631+22,629+1,631+1,670+1,670+5,047+5,048=131,208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</si>
  <si>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</si>
  <si>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80</t>
  </si>
  <si>
    <t>711432</t>
  </si>
  <si>
    <t>IZOLACE MOSTOVEK POD ŘÍMSOU ASFALTOVÝMI PÁSY</t>
  </si>
  <si>
    <t>ochrana izolace pod římsami, asf. pás s hliníkovou vložkou</t>
  </si>
  <si>
    <t>3,70*1,150=4,255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</si>
  <si>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</si>
  <si>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81</t>
  </si>
  <si>
    <t>711442</t>
  </si>
  <si>
    <t>IZOLACE MOSTOVEK CELOPLOŠNÁ ASFALTOVÝMI PÁSY S PEČETÍCÍ VRSTVOU</t>
  </si>
  <si>
    <t>izolace NK, rubu opěr a křídel, vč. pečetící vrstvy (24,1 m2) a kotevního nátěru (50,9 m2)</t>
  </si>
  <si>
    <t>24,050+20,570+20,659+9,703=74,982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</si>
  <si>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</si>
  <si>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82</t>
  </si>
  <si>
    <t>711509</t>
  </si>
  <si>
    <t>OCHRANA IZOLACE NA POVRCHU TEXTILIÍ</t>
  </si>
  <si>
    <t>vrstva geotextilie jako ochrana proti poškození izolace; hmotnost min. 600 g/m2</t>
  </si>
  <si>
    <t>položka zahrnuje: 
- dodání  předepsaného ochranného materiálu 
- zřízení ochrany izolace</t>
  </si>
  <si>
    <t>83</t>
  </si>
  <si>
    <t>78383</t>
  </si>
  <si>
    <t>NÁTĚRY BETON KONSTR TYP S4 (OS-C)</t>
  </si>
  <si>
    <t>římsy, sekundární ochrana proti CH.R.P.</t>
  </si>
  <si>
    <t>20,130+20,130=40,260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</si>
  <si>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</si>
  <si>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</si>
  <si>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84</t>
  </si>
  <si>
    <t>87633</t>
  </si>
  <si>
    <t>CHRÁNIČKY Z TRUB PLASTOVÝCH DN DO 150MM</t>
  </si>
  <si>
    <t>rezervní HDPE chráničky DN108/125 v římsách, včetně zazátkování a zatahovacího lanka</t>
  </si>
  <si>
    <t>2*2*11,000=44,000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</si>
  <si>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</si>
  <si>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85</t>
  </si>
  <si>
    <t>9112B1</t>
  </si>
  <si>
    <t>ZÁBRADLÍ MOSTNÍ SE SVISLOU VÝPLNÍ - DODÁVKA A MONTÁŽ</t>
  </si>
  <si>
    <t>zábradlí na mostě, vč. kotvení a PKO (nátěrový systém), nové mostní trubkové zábradlí se svislou výplní, dle TP 258 (06/2015), vč. VTD</t>
  </si>
  <si>
    <t>11,20+11,20=22,400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</si>
  <si>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</si>
  <si>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86</t>
  </si>
  <si>
    <t>91345</t>
  </si>
  <si>
    <t>NIVELAČNÍ ZNAČKY KOVOVÉ</t>
  </si>
  <si>
    <t>hřebové dle VL4, 509.01, vč. prvního geodetického zaměření v třídě přesnosti 9 (dle TKP 1, tabulka 3 a ČSN 73 0420-2, článek 6.6.12 a tabulka 27)</t>
  </si>
  <si>
    <t>položka zahrnuje: 
- dodání a osazení nivelační značky včetně nutných zemních prací 
- vnitrostaveništní a mimostaveništní dopravu</t>
  </si>
  <si>
    <t>87</t>
  </si>
  <si>
    <t>91355</t>
  </si>
  <si>
    <t>EVIDENČNÍ ČÍSLO MOSTU</t>
  </si>
  <si>
    <t>ev. č. mostu (nebylo dosud určeno), na společný sloupek s IS 15a</t>
  </si>
  <si>
    <t>položka zahrnuje štítek s evidenčním číslem mostu, sloupek dopravní značky včetně osazení a nutných zemních prací a zabetonování</t>
  </si>
  <si>
    <t>88</t>
  </si>
  <si>
    <t>914111</t>
  </si>
  <si>
    <t>DOPRAVNÍ ZNAČKY ZÁKLADNÍ VELIKOSTI OCELOVÉ NEREFLEXNÍ - DOD A MONTÁŽ</t>
  </si>
  <si>
    <t>značky s názvem vodoteče "Stráží potok" (IS15a), vč. sloupku a patky</t>
  </si>
  <si>
    <t>položka zahrnuje: 
- dodávku a montáž značek v požadovaném provedení</t>
  </si>
  <si>
    <t>89</t>
  </si>
  <si>
    <t>917224</t>
  </si>
  <si>
    <t>SILNIČNÍ A CHODNÍKOVÉ OBRUBY Z BETONOVÝCH OBRUBNÍKŮ ŠÍŘ 150MM</t>
  </si>
  <si>
    <t>silniční obrubníky přechodové a chodníkové obrubníky; včetně rýhy (4,05 m3 - vč. odvozu a uložení na skládku 24 km) a betonového lože (3,85 m3)</t>
  </si>
  <si>
    <t>4,00+3,50+4,00+4,00+3,50+3,00+4,50+4,00+4,00+4,00=38,500 [A]</t>
  </si>
  <si>
    <t>Položka zahrnuje: 
dodání a pokládku betonových obrubníků o rozměrech předepsaných zadávací dokumentací 
betonové lože i boční betonovou opěrku.</t>
  </si>
  <si>
    <t>90</t>
  </si>
  <si>
    <t>919112</t>
  </si>
  <si>
    <t>ŘEZÁNÍ ASFALTOVÉHO KRYTU VOZOVEK TL DO 100MM</t>
  </si>
  <si>
    <t>příčně na začátku a konci úseku, hl. řezu 100 mm</t>
  </si>
  <si>
    <t>4,009+3,763=7,772 [A]</t>
  </si>
  <si>
    <t>položka zahrnuje řezání vozovkové vrstvy v předepsané tloušťce, včetně spotřeby vody</t>
  </si>
  <si>
    <t>91</t>
  </si>
  <si>
    <t>nad rubem opěr, hl. řezu 40 mm</t>
  </si>
  <si>
    <t>5,500+5,500=11,000 [A]</t>
  </si>
  <si>
    <t>92</t>
  </si>
  <si>
    <t>931182</t>
  </si>
  <si>
    <t>VÝPLŇ DILATAČNÍCH SPAR Z POLYSTYRENU TL 20MM</t>
  </si>
  <si>
    <t>dilatační spáry říms, spára mezi NK a přechodovým klínem, spáry ve vrubových kloubech</t>
  </si>
  <si>
    <t>0,900*11,000=9,900 [A]</t>
  </si>
  <si>
    <t>položka zahrnuje dodávku a osazení předepsaného materiálu, očištění ploch spáry před úpravou, očištění okolí spáry po úpravě</t>
  </si>
  <si>
    <t>93</t>
  </si>
  <si>
    <t>931314</t>
  </si>
  <si>
    <t>TĚSNĚNÍ DILATAČ SPAR ASF ZÁLIVKOU PRŮŘ DO 400MM2</t>
  </si>
  <si>
    <t>příčně na začátku a konci úseku</t>
  </si>
  <si>
    <t>položka zahrnuje dodávku a osazení předepsaného materiálu, očištění ploch spáry před úpravou, očištění okolí spáry po úpravě  
nezahrnuje těsnící profil</t>
  </si>
  <si>
    <t>94</t>
  </si>
  <si>
    <t>položka zahrnuje dodávku a osazení předepsaného materiálu, očištění ploch spáry před úpravou, očištění okolí spáry po úpravě 
nezahrnuje těsnící profil</t>
  </si>
  <si>
    <t>95</t>
  </si>
  <si>
    <t>pod obrubou, vč. předtěsnění a penetračního nátěru (4,3 m2)</t>
  </si>
  <si>
    <t>11,000+4,000+11,000=26,000 [A]</t>
  </si>
  <si>
    <t>96</t>
  </si>
  <si>
    <t>nad opěrami (klín x opěra), vč. předtěsnění</t>
  </si>
  <si>
    <t>97</t>
  </si>
  <si>
    <t>931333</t>
  </si>
  <si>
    <t>TĚSNĚNÍ DILATAČNÍCH SPAR POLYURETANOVÝM TMELEM PRŮŘEZU DO 300MM2</t>
  </si>
  <si>
    <t>těsnění pracovních spár říms, s předtěsněním</t>
  </si>
  <si>
    <t>3,860+3,860=7,720 [A]</t>
  </si>
  <si>
    <t>98</t>
  </si>
  <si>
    <t>těsnění pracovních spár NK</t>
  </si>
  <si>
    <t>8,801+10,500+8,801+10,498+3,430+3,449+3,590+3,571=52,640 [A]</t>
  </si>
  <si>
    <t>99</t>
  </si>
  <si>
    <t>93136</t>
  </si>
  <si>
    <t>PŘEKRYTÍ DILATAČNÍCH SPAR ASFALTOVOU LEPENKOU</t>
  </si>
  <si>
    <t>přelep spáry NK x přech. klín, š. pásu 1,0 m;  pás s vysokou průtažností</t>
  </si>
  <si>
    <t>1,000*11,000=11,000 [A]</t>
  </si>
  <si>
    <t>položka zahrnuje dodávku a připevnění předepsané lepenky, včetně nutných přesahů</t>
  </si>
  <si>
    <t>100</t>
  </si>
  <si>
    <t>93631</t>
  </si>
  <si>
    <t>DROBNÉ DOPLŇK KONSTR BETON MONOLIT</t>
  </si>
  <si>
    <t>letopočet výstavby vlisem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</si>
  <si>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</si>
  <si>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101</t>
  </si>
  <si>
    <t>93650</t>
  </si>
  <si>
    <t>DROBNÉ DOPLŇK KONSTR KOVOVÉ</t>
  </si>
  <si>
    <t>drenážní hliníkový profil 30/20 - odvodnění izolace podélné</t>
  </si>
  <si>
    <t>(3,70+2*0,50)=4,700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</si>
  <si>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</si>
  <si>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102</t>
  </si>
  <si>
    <t>936541</t>
  </si>
  <si>
    <t>MOSTNÍ ODVODŇOVACÍ TRUBKA (POVRCHŮ IZOLACE) Z NEREZ OCELI</t>
  </si>
  <si>
    <t>odvodňovací trubička izolace z nerezové oceli (1.4404 nebo 1.4571), komplet, vč. průchodek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</si>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</sst>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2.7109375" customWidth="1"/>
    <col min="2" max="2" width="63.7109375" customWidth="1"/>
    <col min="3" max="3" width="18.85546875" customWidth="1"/>
    <col min="4" max="4" width="18.7109375" customWidth="1"/>
    <col min="5" max="5" width="18.8554687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SUM(C10:C14)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SUM(E10:E14)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5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35" t="s">
        <v>136</v>
      </c>
      <c r="B11" s="16" t="s">
        <v>137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35" t="s">
        <v>184</v>
      </c>
      <c r="B12" s="16" t="s">
        <v>185</v>
      </c>
      <c r="C12" s="17">
        <f>'151_1'!I3</f>
        <v>0</v>
      </c>
      <c r="D12" s="17">
        <f>'151_1'!O2</f>
        <v>0</v>
      </c>
      <c r="E12" s="17">
        <f>C12+D12</f>
        <v>0</v>
      </c>
    </row>
    <row r="13" spans="1:5" ht="12.75" customHeight="1" x14ac:dyDescent="0.2">
      <c r="A13" s="35" t="s">
        <v>206</v>
      </c>
      <c r="B13" s="16" t="s">
        <v>207</v>
      </c>
      <c r="C13" s="17">
        <f>'151.1_1'!I3</f>
        <v>0</v>
      </c>
      <c r="D13" s="17">
        <f>'151.1_1'!O2</f>
        <v>0</v>
      </c>
      <c r="E13" s="17">
        <f>C13+D13</f>
        <v>0</v>
      </c>
    </row>
    <row r="14" spans="1:5" ht="12.75" customHeight="1" x14ac:dyDescent="0.2">
      <c r="A14" s="35" t="s">
        <v>338</v>
      </c>
      <c r="B14" s="16" t="s">
        <v>339</v>
      </c>
      <c r="C14" s="17">
        <f>'201_1'!I3</f>
        <v>0</v>
      </c>
      <c r="D14" s="17">
        <f>'201_1'!O2</f>
        <v>0</v>
      </c>
      <c r="E14" s="17">
        <f>C14+D14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0+I9+I14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27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76.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0+I15+I19+I23+I27+I31+I35+I39+I43+I47+I51+I55+I59+I63+I67+I71+I75+I79+I83</f>
        <v>0</v>
      </c>
      <c r="R14">
        <f>0+O15+O19+O23+O27+O31+O35+O39+O43+O47+O51+O55+O59+O63+O67+O71+O75+O79+O83</f>
        <v>0</v>
      </c>
    </row>
    <row r="15" spans="1:18" x14ac:dyDescent="0.2">
      <c r="A15" s="18" t="s">
        <v>50</v>
      </c>
      <c r="B15" s="23" t="s">
        <v>26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26</v>
      </c>
    </row>
    <row r="16" spans="1:18" ht="25.5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68</v>
      </c>
      <c r="D19" s="18" t="s">
        <v>52</v>
      </c>
      <c r="E19" s="24" t="s">
        <v>69</v>
      </c>
      <c r="F19" s="25" t="s">
        <v>65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6" ht="25.5" x14ac:dyDescent="0.2">
      <c r="A20" s="28" t="s">
        <v>56</v>
      </c>
      <c r="E20" s="29" t="s">
        <v>70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35</v>
      </c>
      <c r="C23" s="23" t="s">
        <v>71</v>
      </c>
      <c r="D23" s="18" t="s">
        <v>72</v>
      </c>
      <c r="E23" s="24" t="s">
        <v>73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6" ht="63.75" x14ac:dyDescent="0.2">
      <c r="A24" s="28" t="s">
        <v>56</v>
      </c>
      <c r="E24" s="29" t="s">
        <v>74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75</v>
      </c>
    </row>
    <row r="27" spans="1:16" x14ac:dyDescent="0.2">
      <c r="A27" s="18" t="s">
        <v>50</v>
      </c>
      <c r="B27" s="23" t="s">
        <v>37</v>
      </c>
      <c r="C27" s="23" t="s">
        <v>71</v>
      </c>
      <c r="D27" s="18" t="s">
        <v>76</v>
      </c>
      <c r="E27" s="24" t="s">
        <v>73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6" ht="51" x14ac:dyDescent="0.2">
      <c r="A28" s="28" t="s">
        <v>56</v>
      </c>
      <c r="E28" s="29" t="s">
        <v>77</v>
      </c>
    </row>
    <row r="29" spans="1:16" x14ac:dyDescent="0.2">
      <c r="A29" s="30" t="s">
        <v>58</v>
      </c>
      <c r="E29" s="31" t="s">
        <v>52</v>
      </c>
    </row>
    <row r="30" spans="1:16" x14ac:dyDescent="0.2">
      <c r="A30" t="s">
        <v>59</v>
      </c>
      <c r="E30" s="29" t="s">
        <v>75</v>
      </c>
    </row>
    <row r="31" spans="1:16" x14ac:dyDescent="0.2">
      <c r="A31" s="18" t="s">
        <v>50</v>
      </c>
      <c r="B31" s="23" t="s">
        <v>39</v>
      </c>
      <c r="C31" s="23" t="s">
        <v>71</v>
      </c>
      <c r="D31" s="18" t="s">
        <v>78</v>
      </c>
      <c r="E31" s="24" t="s">
        <v>73</v>
      </c>
      <c r="F31" s="25" t="s">
        <v>54</v>
      </c>
      <c r="G31" s="26">
        <v>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6" ht="25.5" x14ac:dyDescent="0.2">
      <c r="A32" s="28" t="s">
        <v>56</v>
      </c>
      <c r="E32" s="29" t="s">
        <v>79</v>
      </c>
    </row>
    <row r="33" spans="1:16" x14ac:dyDescent="0.2">
      <c r="A33" s="30" t="s">
        <v>58</v>
      </c>
      <c r="E33" s="31" t="s">
        <v>52</v>
      </c>
    </row>
    <row r="34" spans="1:16" x14ac:dyDescent="0.2">
      <c r="A34" t="s">
        <v>59</v>
      </c>
      <c r="E34" s="29" t="s">
        <v>75</v>
      </c>
    </row>
    <row r="35" spans="1:16" x14ac:dyDescent="0.2">
      <c r="A35" s="18" t="s">
        <v>50</v>
      </c>
      <c r="B35" s="23" t="s">
        <v>80</v>
      </c>
      <c r="C35" s="23" t="s">
        <v>71</v>
      </c>
      <c r="D35" s="18" t="s">
        <v>81</v>
      </c>
      <c r="E35" s="24" t="s">
        <v>73</v>
      </c>
      <c r="F35" s="25" t="s">
        <v>54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82</v>
      </c>
    </row>
    <row r="37" spans="1:16" x14ac:dyDescent="0.2">
      <c r="A37" s="30" t="s">
        <v>58</v>
      </c>
      <c r="E37" s="31" t="s">
        <v>52</v>
      </c>
    </row>
    <row r="38" spans="1:16" x14ac:dyDescent="0.2">
      <c r="A38" t="s">
        <v>59</v>
      </c>
      <c r="E38" s="29" t="s">
        <v>75</v>
      </c>
    </row>
    <row r="39" spans="1:16" x14ac:dyDescent="0.2">
      <c r="A39" s="18" t="s">
        <v>50</v>
      </c>
      <c r="B39" s="23" t="s">
        <v>83</v>
      </c>
      <c r="C39" s="23" t="s">
        <v>84</v>
      </c>
      <c r="D39" s="18" t="s">
        <v>52</v>
      </c>
      <c r="E39" s="24" t="s">
        <v>85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38.25" x14ac:dyDescent="0.2">
      <c r="A40" s="28" t="s">
        <v>56</v>
      </c>
      <c r="E40" s="29" t="s">
        <v>86</v>
      </c>
    </row>
    <row r="41" spans="1:16" x14ac:dyDescent="0.2">
      <c r="A41" s="30" t="s">
        <v>58</v>
      </c>
      <c r="E41" s="31" t="s">
        <v>52</v>
      </c>
    </row>
    <row r="42" spans="1:16" x14ac:dyDescent="0.2">
      <c r="A42" t="s">
        <v>59</v>
      </c>
      <c r="E42" s="29" t="s">
        <v>87</v>
      </c>
    </row>
    <row r="43" spans="1:16" x14ac:dyDescent="0.2">
      <c r="A43" s="18" t="s">
        <v>50</v>
      </c>
      <c r="B43" s="23" t="s">
        <v>42</v>
      </c>
      <c r="C43" s="23" t="s">
        <v>88</v>
      </c>
      <c r="D43" s="18" t="s">
        <v>52</v>
      </c>
      <c r="E43" s="24" t="s">
        <v>89</v>
      </c>
      <c r="F43" s="25" t="s">
        <v>90</v>
      </c>
      <c r="G43" s="26">
        <v>0.17100000000000001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38.25" x14ac:dyDescent="0.2">
      <c r="A44" s="28" t="s">
        <v>56</v>
      </c>
      <c r="E44" s="29" t="s">
        <v>91</v>
      </c>
    </row>
    <row r="45" spans="1:16" x14ac:dyDescent="0.2">
      <c r="A45" s="30" t="s">
        <v>58</v>
      </c>
      <c r="E45" s="31" t="s">
        <v>92</v>
      </c>
    </row>
    <row r="46" spans="1:16" x14ac:dyDescent="0.2">
      <c r="A46" t="s">
        <v>59</v>
      </c>
      <c r="E46" s="29" t="s">
        <v>87</v>
      </c>
    </row>
    <row r="47" spans="1:16" x14ac:dyDescent="0.2">
      <c r="A47" s="18" t="s">
        <v>50</v>
      </c>
      <c r="B47" s="23" t="s">
        <v>44</v>
      </c>
      <c r="C47" s="23" t="s">
        <v>93</v>
      </c>
      <c r="D47" s="18" t="s">
        <v>52</v>
      </c>
      <c r="E47" s="24" t="s">
        <v>94</v>
      </c>
      <c r="F47" s="25" t="s">
        <v>54</v>
      </c>
      <c r="G47" s="26">
        <v>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25.5" x14ac:dyDescent="0.2">
      <c r="A48" s="28" t="s">
        <v>56</v>
      </c>
      <c r="E48" s="29" t="s">
        <v>95</v>
      </c>
    </row>
    <row r="49" spans="1:16" x14ac:dyDescent="0.2">
      <c r="A49" s="30" t="s">
        <v>58</v>
      </c>
      <c r="E49" s="31" t="s">
        <v>52</v>
      </c>
    </row>
    <row r="50" spans="1:16" x14ac:dyDescent="0.2">
      <c r="A50" t="s">
        <v>59</v>
      </c>
      <c r="E50" s="29" t="s">
        <v>87</v>
      </c>
    </row>
    <row r="51" spans="1:16" x14ac:dyDescent="0.2">
      <c r="A51" s="18" t="s">
        <v>50</v>
      </c>
      <c r="B51" s="23" t="s">
        <v>46</v>
      </c>
      <c r="C51" s="23" t="s">
        <v>96</v>
      </c>
      <c r="D51" s="18" t="s">
        <v>52</v>
      </c>
      <c r="E51" s="24" t="s">
        <v>97</v>
      </c>
      <c r="F51" s="25" t="s">
        <v>98</v>
      </c>
      <c r="G51" s="26">
        <v>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x14ac:dyDescent="0.2">
      <c r="A52" s="28" t="s">
        <v>56</v>
      </c>
      <c r="E52" s="29" t="s">
        <v>99</v>
      </c>
    </row>
    <row r="53" spans="1:16" x14ac:dyDescent="0.2">
      <c r="A53" s="30" t="s">
        <v>58</v>
      </c>
      <c r="E53" s="31" t="s">
        <v>52</v>
      </c>
    </row>
    <row r="54" spans="1:16" x14ac:dyDescent="0.2">
      <c r="A54" t="s">
        <v>59</v>
      </c>
      <c r="E54" s="29" t="s">
        <v>87</v>
      </c>
    </row>
    <row r="55" spans="1:16" x14ac:dyDescent="0.2">
      <c r="A55" s="18" t="s">
        <v>50</v>
      </c>
      <c r="B55" s="23" t="s">
        <v>100</v>
      </c>
      <c r="C55" s="23" t="s">
        <v>101</v>
      </c>
      <c r="D55" s="18" t="s">
        <v>52</v>
      </c>
      <c r="E55" s="24" t="s">
        <v>102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ht="25.5" x14ac:dyDescent="0.2">
      <c r="A56" s="28" t="s">
        <v>56</v>
      </c>
      <c r="E56" s="29" t="s">
        <v>103</v>
      </c>
    </row>
    <row r="57" spans="1:16" x14ac:dyDescent="0.2">
      <c r="A57" s="30" t="s">
        <v>58</v>
      </c>
      <c r="E57" s="31" t="s">
        <v>52</v>
      </c>
    </row>
    <row r="58" spans="1:16" x14ac:dyDescent="0.2">
      <c r="A58" t="s">
        <v>59</v>
      </c>
      <c r="E58" s="29" t="s">
        <v>87</v>
      </c>
    </row>
    <row r="59" spans="1:16" x14ac:dyDescent="0.2">
      <c r="A59" s="18" t="s">
        <v>50</v>
      </c>
      <c r="B59" s="23" t="s">
        <v>104</v>
      </c>
      <c r="C59" s="23" t="s">
        <v>105</v>
      </c>
      <c r="D59" s="18" t="s">
        <v>52</v>
      </c>
      <c r="E59" s="24" t="s">
        <v>106</v>
      </c>
      <c r="F59" s="25" t="s">
        <v>54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ht="25.5" x14ac:dyDescent="0.2">
      <c r="A60" s="28" t="s">
        <v>56</v>
      </c>
      <c r="E60" s="29" t="s">
        <v>107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87</v>
      </c>
    </row>
    <row r="63" spans="1:16" x14ac:dyDescent="0.2">
      <c r="A63" s="18" t="s">
        <v>50</v>
      </c>
      <c r="B63" s="23" t="s">
        <v>108</v>
      </c>
      <c r="C63" s="23" t="s">
        <v>109</v>
      </c>
      <c r="D63" s="18" t="s">
        <v>52</v>
      </c>
      <c r="E63" s="24" t="s">
        <v>110</v>
      </c>
      <c r="F63" s="25" t="s">
        <v>54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ht="38.25" x14ac:dyDescent="0.2">
      <c r="A64" s="28" t="s">
        <v>56</v>
      </c>
      <c r="E64" s="29" t="s">
        <v>111</v>
      </c>
    </row>
    <row r="65" spans="1:16" x14ac:dyDescent="0.2">
      <c r="A65" s="30" t="s">
        <v>58</v>
      </c>
      <c r="E65" s="31" t="s">
        <v>52</v>
      </c>
    </row>
    <row r="66" spans="1:16" ht="76.5" x14ac:dyDescent="0.2">
      <c r="A66" t="s">
        <v>59</v>
      </c>
      <c r="E66" s="29" t="s">
        <v>112</v>
      </c>
    </row>
    <row r="67" spans="1:16" x14ac:dyDescent="0.2">
      <c r="A67" s="18" t="s">
        <v>50</v>
      </c>
      <c r="B67" s="23" t="s">
        <v>113</v>
      </c>
      <c r="C67" s="23" t="s">
        <v>114</v>
      </c>
      <c r="D67" s="18" t="s">
        <v>52</v>
      </c>
      <c r="E67" s="24" t="s">
        <v>115</v>
      </c>
      <c r="F67" s="25" t="s">
        <v>98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116</v>
      </c>
    </row>
    <row r="69" spans="1:16" x14ac:dyDescent="0.2">
      <c r="A69" s="30" t="s">
        <v>58</v>
      </c>
      <c r="E69" s="31" t="s">
        <v>52</v>
      </c>
    </row>
    <row r="70" spans="1:16" x14ac:dyDescent="0.2">
      <c r="A70" t="s">
        <v>59</v>
      </c>
      <c r="E70" s="29" t="s">
        <v>87</v>
      </c>
    </row>
    <row r="71" spans="1:16" x14ac:dyDescent="0.2">
      <c r="A71" s="18" t="s">
        <v>50</v>
      </c>
      <c r="B71" s="23" t="s">
        <v>117</v>
      </c>
      <c r="C71" s="23" t="s">
        <v>118</v>
      </c>
      <c r="D71" s="18" t="s">
        <v>52</v>
      </c>
      <c r="E71" s="24" t="s">
        <v>119</v>
      </c>
      <c r="F71" s="25" t="s">
        <v>98</v>
      </c>
      <c r="G71" s="26">
        <v>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x14ac:dyDescent="0.2">
      <c r="A72" s="28" t="s">
        <v>56</v>
      </c>
      <c r="E72" s="29" t="s">
        <v>120</v>
      </c>
    </row>
    <row r="73" spans="1:16" x14ac:dyDescent="0.2">
      <c r="A73" s="30" t="s">
        <v>58</v>
      </c>
      <c r="E73" s="31" t="s">
        <v>52</v>
      </c>
    </row>
    <row r="74" spans="1:16" ht="51" x14ac:dyDescent="0.2">
      <c r="A74" t="s">
        <v>59</v>
      </c>
      <c r="E74" s="29" t="s">
        <v>121</v>
      </c>
    </row>
    <row r="75" spans="1:16" x14ac:dyDescent="0.2">
      <c r="A75" s="18" t="s">
        <v>50</v>
      </c>
      <c r="B75" s="23" t="s">
        <v>122</v>
      </c>
      <c r="C75" s="23" t="s">
        <v>123</v>
      </c>
      <c r="D75" s="18" t="s">
        <v>52</v>
      </c>
      <c r="E75" s="24" t="s">
        <v>124</v>
      </c>
      <c r="F75" s="25" t="s">
        <v>54</v>
      </c>
      <c r="G75" s="26">
        <v>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25.5" x14ac:dyDescent="0.2">
      <c r="A76" s="28" t="s">
        <v>56</v>
      </c>
      <c r="E76" s="29" t="s">
        <v>125</v>
      </c>
    </row>
    <row r="77" spans="1:16" x14ac:dyDescent="0.2">
      <c r="A77" s="30" t="s">
        <v>58</v>
      </c>
      <c r="E77" s="31" t="s">
        <v>52</v>
      </c>
    </row>
    <row r="78" spans="1:16" x14ac:dyDescent="0.2">
      <c r="A78" t="s">
        <v>59</v>
      </c>
      <c r="E78" s="29" t="s">
        <v>126</v>
      </c>
    </row>
    <row r="79" spans="1:16" x14ac:dyDescent="0.2">
      <c r="A79" s="18" t="s">
        <v>50</v>
      </c>
      <c r="B79" s="23" t="s">
        <v>127</v>
      </c>
      <c r="C79" s="23" t="s">
        <v>128</v>
      </c>
      <c r="D79" s="18" t="s">
        <v>52</v>
      </c>
      <c r="E79" s="24" t="s">
        <v>129</v>
      </c>
      <c r="F79" s="25" t="s">
        <v>54</v>
      </c>
      <c r="G79" s="26">
        <v>1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ht="25.5" x14ac:dyDescent="0.2">
      <c r="A80" s="28" t="s">
        <v>56</v>
      </c>
      <c r="E80" s="29" t="s">
        <v>130</v>
      </c>
    </row>
    <row r="81" spans="1:16" x14ac:dyDescent="0.2">
      <c r="A81" s="30" t="s">
        <v>58</v>
      </c>
      <c r="E81" s="31" t="s">
        <v>52</v>
      </c>
    </row>
    <row r="82" spans="1:16" x14ac:dyDescent="0.2">
      <c r="A82" t="s">
        <v>59</v>
      </c>
      <c r="E82" s="29" t="s">
        <v>87</v>
      </c>
    </row>
    <row r="83" spans="1:16" x14ac:dyDescent="0.2">
      <c r="A83" s="18" t="s">
        <v>50</v>
      </c>
      <c r="B83" s="23" t="s">
        <v>131</v>
      </c>
      <c r="C83" s="23" t="s">
        <v>132</v>
      </c>
      <c r="D83" s="18" t="s">
        <v>52</v>
      </c>
      <c r="E83" s="24" t="s">
        <v>133</v>
      </c>
      <c r="F83" s="25" t="s">
        <v>54</v>
      </c>
      <c r="G83" s="26">
        <v>1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ht="38.25" x14ac:dyDescent="0.2">
      <c r="A84" s="28" t="s">
        <v>56</v>
      </c>
      <c r="E84" s="29" t="s">
        <v>134</v>
      </c>
    </row>
    <row r="85" spans="1:16" x14ac:dyDescent="0.2">
      <c r="A85" s="30" t="s">
        <v>58</v>
      </c>
      <c r="E85" s="31" t="s">
        <v>52</v>
      </c>
    </row>
    <row r="86" spans="1:16" ht="89.25" x14ac:dyDescent="0.2">
      <c r="A86" t="s">
        <v>59</v>
      </c>
      <c r="E86" s="29" t="s">
        <v>135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0+I9+I22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136</v>
      </c>
      <c r="D4" s="36"/>
      <c r="E4" s="12" t="s">
        <v>137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139</v>
      </c>
      <c r="D10" s="18" t="s">
        <v>72</v>
      </c>
      <c r="E10" s="24" t="s">
        <v>140</v>
      </c>
      <c r="F10" s="25" t="s">
        <v>141</v>
      </c>
      <c r="G10" s="26">
        <v>7.0279999999999996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142</v>
      </c>
    </row>
    <row r="12" spans="1:18" ht="38.25" x14ac:dyDescent="0.2">
      <c r="A12" s="30" t="s">
        <v>58</v>
      </c>
      <c r="E12" s="31" t="s">
        <v>143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26</v>
      </c>
      <c r="C14" s="23" t="s">
        <v>139</v>
      </c>
      <c r="D14" s="18" t="s">
        <v>76</v>
      </c>
      <c r="E14" s="24" t="s">
        <v>140</v>
      </c>
      <c r="F14" s="25" t="s">
        <v>141</v>
      </c>
      <c r="G14" s="26">
        <v>82.334000000000003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145</v>
      </c>
    </row>
    <row r="16" spans="1:18" ht="38.25" x14ac:dyDescent="0.2">
      <c r="A16" s="30" t="s">
        <v>58</v>
      </c>
      <c r="E16" s="31" t="s">
        <v>146</v>
      </c>
    </row>
    <row r="17" spans="1:18" ht="25.5" x14ac:dyDescent="0.2">
      <c r="A17" t="s">
        <v>59</v>
      </c>
      <c r="E17" s="29" t="s">
        <v>144</v>
      </c>
    </row>
    <row r="18" spans="1:18" x14ac:dyDescent="0.2">
      <c r="A18" s="18" t="s">
        <v>50</v>
      </c>
      <c r="B18" s="23" t="s">
        <v>25</v>
      </c>
      <c r="C18" s="23" t="s">
        <v>139</v>
      </c>
      <c r="D18" s="18" t="s">
        <v>78</v>
      </c>
      <c r="E18" s="24" t="s">
        <v>140</v>
      </c>
      <c r="F18" s="25" t="s">
        <v>141</v>
      </c>
      <c r="G18" s="26">
        <v>0.32100000000000001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x14ac:dyDescent="0.2">
      <c r="A19" s="28" t="s">
        <v>56</v>
      </c>
      <c r="E19" s="29" t="s">
        <v>147</v>
      </c>
    </row>
    <row r="20" spans="1:18" x14ac:dyDescent="0.2">
      <c r="A20" s="30" t="s">
        <v>58</v>
      </c>
      <c r="E20" s="31" t="s">
        <v>148</v>
      </c>
    </row>
    <row r="21" spans="1:18" ht="25.5" x14ac:dyDescent="0.2">
      <c r="A21" t="s">
        <v>59</v>
      </c>
      <c r="E21" s="29" t="s">
        <v>144</v>
      </c>
    </row>
    <row r="22" spans="1:18" ht="12.75" customHeight="1" x14ac:dyDescent="0.2">
      <c r="A22" s="5" t="s">
        <v>47</v>
      </c>
      <c r="B22" s="5"/>
      <c r="C22" s="32" t="s">
        <v>42</v>
      </c>
      <c r="D22" s="5"/>
      <c r="E22" s="21" t="s">
        <v>149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0+I23+I27+I31+I35+I39+I43+I47</f>
        <v>0</v>
      </c>
      <c r="R22">
        <f>0+O23+O27+O31+O35+O39+O43+O47</f>
        <v>0</v>
      </c>
    </row>
    <row r="23" spans="1:18" x14ac:dyDescent="0.2">
      <c r="A23" s="18" t="s">
        <v>50</v>
      </c>
      <c r="B23" s="23" t="s">
        <v>35</v>
      </c>
      <c r="C23" s="23" t="s">
        <v>150</v>
      </c>
      <c r="D23" s="18" t="s">
        <v>52</v>
      </c>
      <c r="E23" s="24" t="s">
        <v>151</v>
      </c>
      <c r="F23" s="25" t="s">
        <v>152</v>
      </c>
      <c r="G23" s="26">
        <v>8.9160000000000004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153</v>
      </c>
    </row>
    <row r="25" spans="1:18" x14ac:dyDescent="0.2">
      <c r="A25" s="30" t="s">
        <v>58</v>
      </c>
      <c r="E25" s="31" t="s">
        <v>154</v>
      </c>
    </row>
    <row r="26" spans="1:18" ht="38.25" x14ac:dyDescent="0.2">
      <c r="A26" t="s">
        <v>59</v>
      </c>
      <c r="E26" s="29" t="s">
        <v>155</v>
      </c>
    </row>
    <row r="27" spans="1:18" x14ac:dyDescent="0.2">
      <c r="A27" s="18" t="s">
        <v>50</v>
      </c>
      <c r="B27" s="23" t="s">
        <v>37</v>
      </c>
      <c r="C27" s="23" t="s">
        <v>156</v>
      </c>
      <c r="D27" s="18" t="s">
        <v>52</v>
      </c>
      <c r="E27" s="24" t="s">
        <v>157</v>
      </c>
      <c r="F27" s="25" t="s">
        <v>158</v>
      </c>
      <c r="G27" s="26">
        <v>2.8109999999999999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x14ac:dyDescent="0.2">
      <c r="A28" s="28" t="s">
        <v>56</v>
      </c>
      <c r="E28" s="29" t="s">
        <v>159</v>
      </c>
    </row>
    <row r="29" spans="1:18" x14ac:dyDescent="0.2">
      <c r="A29" s="30" t="s">
        <v>58</v>
      </c>
      <c r="E29" s="31" t="s">
        <v>160</v>
      </c>
    </row>
    <row r="30" spans="1:18" ht="114.75" x14ac:dyDescent="0.2">
      <c r="A30" t="s">
        <v>59</v>
      </c>
      <c r="E30" s="29" t="s">
        <v>161</v>
      </c>
    </row>
    <row r="31" spans="1:18" x14ac:dyDescent="0.2">
      <c r="A31" s="18" t="s">
        <v>50</v>
      </c>
      <c r="B31" s="23" t="s">
        <v>39</v>
      </c>
      <c r="C31" s="23" t="s">
        <v>162</v>
      </c>
      <c r="D31" s="18" t="s">
        <v>52</v>
      </c>
      <c r="E31" s="24" t="s">
        <v>163</v>
      </c>
      <c r="F31" s="25" t="s">
        <v>164</v>
      </c>
      <c r="G31" s="26">
        <v>168.66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x14ac:dyDescent="0.2">
      <c r="A32" s="28" t="s">
        <v>56</v>
      </c>
      <c r="E32" s="29" t="s">
        <v>165</v>
      </c>
    </row>
    <row r="33" spans="1:16" x14ac:dyDescent="0.2">
      <c r="A33" s="30" t="s">
        <v>58</v>
      </c>
      <c r="E33" s="31" t="s">
        <v>166</v>
      </c>
    </row>
    <row r="34" spans="1:16" ht="25.5" x14ac:dyDescent="0.2">
      <c r="A34" t="s">
        <v>59</v>
      </c>
      <c r="E34" s="29" t="s">
        <v>167</v>
      </c>
    </row>
    <row r="35" spans="1:16" x14ac:dyDescent="0.2">
      <c r="A35" s="18" t="s">
        <v>50</v>
      </c>
      <c r="B35" s="23" t="s">
        <v>80</v>
      </c>
      <c r="C35" s="23" t="s">
        <v>168</v>
      </c>
      <c r="D35" s="18" t="s">
        <v>52</v>
      </c>
      <c r="E35" s="24" t="s">
        <v>169</v>
      </c>
      <c r="F35" s="25" t="s">
        <v>158</v>
      </c>
      <c r="G35" s="26">
        <v>31.667000000000002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170</v>
      </c>
    </row>
    <row r="37" spans="1:16" x14ac:dyDescent="0.2">
      <c r="A37" s="30" t="s">
        <v>58</v>
      </c>
      <c r="E37" s="31" t="s">
        <v>171</v>
      </c>
    </row>
    <row r="38" spans="1:16" ht="114.75" x14ac:dyDescent="0.2">
      <c r="A38" t="s">
        <v>59</v>
      </c>
      <c r="E38" s="29" t="s">
        <v>161</v>
      </c>
    </row>
    <row r="39" spans="1:16" x14ac:dyDescent="0.2">
      <c r="A39" s="18" t="s">
        <v>50</v>
      </c>
      <c r="B39" s="23" t="s">
        <v>83</v>
      </c>
      <c r="C39" s="23" t="s">
        <v>172</v>
      </c>
      <c r="D39" s="18" t="s">
        <v>52</v>
      </c>
      <c r="E39" s="24" t="s">
        <v>173</v>
      </c>
      <c r="F39" s="25" t="s">
        <v>164</v>
      </c>
      <c r="G39" s="26">
        <v>1976.021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x14ac:dyDescent="0.2">
      <c r="A40" s="28" t="s">
        <v>56</v>
      </c>
      <c r="E40" s="29" t="s">
        <v>165</v>
      </c>
    </row>
    <row r="41" spans="1:16" x14ac:dyDescent="0.2">
      <c r="A41" s="30" t="s">
        <v>58</v>
      </c>
      <c r="E41" s="31" t="s">
        <v>174</v>
      </c>
    </row>
    <row r="42" spans="1:16" ht="25.5" x14ac:dyDescent="0.2">
      <c r="A42" t="s">
        <v>59</v>
      </c>
      <c r="E42" s="29" t="s">
        <v>167</v>
      </c>
    </row>
    <row r="43" spans="1:16" x14ac:dyDescent="0.2">
      <c r="A43" s="18" t="s">
        <v>50</v>
      </c>
      <c r="B43" s="23" t="s">
        <v>42</v>
      </c>
      <c r="C43" s="23" t="s">
        <v>175</v>
      </c>
      <c r="D43" s="18" t="s">
        <v>52</v>
      </c>
      <c r="E43" s="24" t="s">
        <v>176</v>
      </c>
      <c r="F43" s="25" t="s">
        <v>152</v>
      </c>
      <c r="G43" s="26">
        <v>2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177</v>
      </c>
    </row>
    <row r="45" spans="1:16" x14ac:dyDescent="0.2">
      <c r="A45" s="30" t="s">
        <v>58</v>
      </c>
      <c r="E45" s="31" t="s">
        <v>52</v>
      </c>
    </row>
    <row r="46" spans="1:16" ht="89.25" x14ac:dyDescent="0.2">
      <c r="A46" t="s">
        <v>59</v>
      </c>
      <c r="E46" s="29" t="s">
        <v>178</v>
      </c>
    </row>
    <row r="47" spans="1:16" x14ac:dyDescent="0.2">
      <c r="A47" s="18" t="s">
        <v>50</v>
      </c>
      <c r="B47" s="23" t="s">
        <v>44</v>
      </c>
      <c r="C47" s="23" t="s">
        <v>179</v>
      </c>
      <c r="D47" s="18" t="s">
        <v>52</v>
      </c>
      <c r="E47" s="24" t="s">
        <v>180</v>
      </c>
      <c r="F47" s="25" t="s">
        <v>181</v>
      </c>
      <c r="G47" s="26">
        <v>13.938000000000001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25.5" x14ac:dyDescent="0.2">
      <c r="A48" s="28" t="s">
        <v>56</v>
      </c>
      <c r="E48" s="29" t="s">
        <v>182</v>
      </c>
    </row>
    <row r="49" spans="1:5" x14ac:dyDescent="0.2">
      <c r="A49" s="30" t="s">
        <v>58</v>
      </c>
      <c r="E49" s="31" t="s">
        <v>183</v>
      </c>
    </row>
    <row r="50" spans="1:5" ht="89.25" x14ac:dyDescent="0.2">
      <c r="A50" t="s">
        <v>59</v>
      </c>
      <c r="E50" s="29" t="s">
        <v>178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0+I9+I22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184</v>
      </c>
      <c r="D4" s="36"/>
      <c r="E4" s="12" t="s">
        <v>185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186</v>
      </c>
      <c r="D10" s="18" t="s">
        <v>52</v>
      </c>
      <c r="E10" s="24" t="s">
        <v>187</v>
      </c>
      <c r="F10" s="25" t="s">
        <v>98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188</v>
      </c>
    </row>
    <row r="12" spans="1:18" x14ac:dyDescent="0.2">
      <c r="A12" s="30" t="s">
        <v>58</v>
      </c>
      <c r="E12" s="31" t="s">
        <v>52</v>
      </c>
    </row>
    <row r="13" spans="1:18" x14ac:dyDescent="0.2">
      <c r="A13" t="s">
        <v>59</v>
      </c>
      <c r="E13" s="29" t="s">
        <v>75</v>
      </c>
    </row>
    <row r="14" spans="1:18" x14ac:dyDescent="0.2">
      <c r="A14" s="18" t="s">
        <v>50</v>
      </c>
      <c r="B14" s="23" t="s">
        <v>26</v>
      </c>
      <c r="C14" s="23" t="s">
        <v>189</v>
      </c>
      <c r="D14" s="18" t="s">
        <v>52</v>
      </c>
      <c r="E14" s="24" t="s">
        <v>190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ht="38.25" x14ac:dyDescent="0.2">
      <c r="A15" s="28" t="s">
        <v>56</v>
      </c>
      <c r="E15" s="29" t="s">
        <v>191</v>
      </c>
    </row>
    <row r="16" spans="1:18" x14ac:dyDescent="0.2">
      <c r="A16" s="30" t="s">
        <v>58</v>
      </c>
      <c r="E16" s="31" t="s">
        <v>52</v>
      </c>
    </row>
    <row r="17" spans="1:18" x14ac:dyDescent="0.2">
      <c r="A17" t="s">
        <v>59</v>
      </c>
      <c r="E17" s="29" t="s">
        <v>192</v>
      </c>
    </row>
    <row r="18" spans="1:18" x14ac:dyDescent="0.2">
      <c r="A18" s="18" t="s">
        <v>50</v>
      </c>
      <c r="B18" s="23" t="s">
        <v>25</v>
      </c>
      <c r="C18" s="23" t="s">
        <v>193</v>
      </c>
      <c r="D18" s="18" t="s">
        <v>52</v>
      </c>
      <c r="E18" s="24" t="s">
        <v>194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ht="25.5" x14ac:dyDescent="0.2">
      <c r="A19" s="28" t="s">
        <v>56</v>
      </c>
      <c r="E19" s="29" t="s">
        <v>195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192</v>
      </c>
    </row>
    <row r="22" spans="1:18" ht="12.75" customHeight="1" x14ac:dyDescent="0.2">
      <c r="A22" s="5" t="s">
        <v>47</v>
      </c>
      <c r="B22" s="5"/>
      <c r="C22" s="32" t="s">
        <v>42</v>
      </c>
      <c r="D22" s="5"/>
      <c r="E22" s="21" t="s">
        <v>149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</f>
        <v>0</v>
      </c>
      <c r="R22">
        <f>0+O23+O27+O31+O35</f>
        <v>0</v>
      </c>
    </row>
    <row r="23" spans="1:18" ht="25.5" x14ac:dyDescent="0.2">
      <c r="A23" s="18" t="s">
        <v>50</v>
      </c>
      <c r="B23" s="23" t="s">
        <v>35</v>
      </c>
      <c r="C23" s="23" t="s">
        <v>196</v>
      </c>
      <c r="D23" s="18" t="s">
        <v>72</v>
      </c>
      <c r="E23" s="24" t="s">
        <v>197</v>
      </c>
      <c r="F23" s="25" t="s">
        <v>98</v>
      </c>
      <c r="G23" s="26">
        <v>3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x14ac:dyDescent="0.2">
      <c r="A24" s="28" t="s">
        <v>56</v>
      </c>
      <c r="E24" s="29" t="s">
        <v>198</v>
      </c>
    </row>
    <row r="25" spans="1:18" x14ac:dyDescent="0.2">
      <c r="A25" s="30" t="s">
        <v>58</v>
      </c>
      <c r="E25" s="31" t="s">
        <v>52</v>
      </c>
    </row>
    <row r="26" spans="1:18" ht="63.75" x14ac:dyDescent="0.2">
      <c r="A26" t="s">
        <v>59</v>
      </c>
      <c r="E26" s="29" t="s">
        <v>199</v>
      </c>
    </row>
    <row r="27" spans="1:18" ht="25.5" x14ac:dyDescent="0.2">
      <c r="A27" s="18" t="s">
        <v>50</v>
      </c>
      <c r="B27" s="23" t="s">
        <v>37</v>
      </c>
      <c r="C27" s="23" t="s">
        <v>196</v>
      </c>
      <c r="D27" s="18" t="s">
        <v>76</v>
      </c>
      <c r="E27" s="24" t="s">
        <v>197</v>
      </c>
      <c r="F27" s="25" t="s">
        <v>98</v>
      </c>
      <c r="G27" s="26">
        <v>2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ht="25.5" x14ac:dyDescent="0.2">
      <c r="A28" s="28" t="s">
        <v>56</v>
      </c>
      <c r="E28" s="29" t="s">
        <v>200</v>
      </c>
    </row>
    <row r="29" spans="1:18" x14ac:dyDescent="0.2">
      <c r="A29" s="30" t="s">
        <v>58</v>
      </c>
      <c r="E29" s="31" t="s">
        <v>52</v>
      </c>
    </row>
    <row r="30" spans="1:18" ht="63.75" x14ac:dyDescent="0.2">
      <c r="A30" t="s">
        <v>59</v>
      </c>
      <c r="E30" s="29" t="s">
        <v>199</v>
      </c>
    </row>
    <row r="31" spans="1:18" ht="25.5" x14ac:dyDescent="0.2">
      <c r="A31" s="18" t="s">
        <v>50</v>
      </c>
      <c r="B31" s="23" t="s">
        <v>39</v>
      </c>
      <c r="C31" s="23" t="s">
        <v>201</v>
      </c>
      <c r="D31" s="18" t="s">
        <v>72</v>
      </c>
      <c r="E31" s="24" t="s">
        <v>202</v>
      </c>
      <c r="F31" s="25" t="s">
        <v>98</v>
      </c>
      <c r="G31" s="26">
        <v>3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25.5" x14ac:dyDescent="0.2">
      <c r="A32" s="28" t="s">
        <v>56</v>
      </c>
      <c r="E32" s="29" t="s">
        <v>203</v>
      </c>
    </row>
    <row r="33" spans="1:16" x14ac:dyDescent="0.2">
      <c r="A33" s="30" t="s">
        <v>58</v>
      </c>
      <c r="E33" s="31" t="s">
        <v>52</v>
      </c>
    </row>
    <row r="34" spans="1:16" ht="25.5" x14ac:dyDescent="0.2">
      <c r="A34" t="s">
        <v>59</v>
      </c>
      <c r="E34" s="29" t="s">
        <v>204</v>
      </c>
    </row>
    <row r="35" spans="1:16" ht="25.5" x14ac:dyDescent="0.2">
      <c r="A35" s="18" t="s">
        <v>50</v>
      </c>
      <c r="B35" s="23" t="s">
        <v>80</v>
      </c>
      <c r="C35" s="23" t="s">
        <v>201</v>
      </c>
      <c r="D35" s="18" t="s">
        <v>76</v>
      </c>
      <c r="E35" s="24" t="s">
        <v>202</v>
      </c>
      <c r="F35" s="25" t="s">
        <v>98</v>
      </c>
      <c r="G35" s="26">
        <v>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x14ac:dyDescent="0.2">
      <c r="A36" s="28" t="s">
        <v>56</v>
      </c>
      <c r="E36" s="29" t="s">
        <v>205</v>
      </c>
    </row>
    <row r="37" spans="1:16" x14ac:dyDescent="0.2">
      <c r="A37" s="30" t="s">
        <v>58</v>
      </c>
      <c r="E37" s="31" t="s">
        <v>52</v>
      </c>
    </row>
    <row r="38" spans="1:16" ht="25.5" x14ac:dyDescent="0.2">
      <c r="A38" t="s">
        <v>59</v>
      </c>
      <c r="E38" s="29" t="s">
        <v>204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5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0+O9+O22+O103+O108+O133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0+I9+I22+I103+I108+I133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206</v>
      </c>
      <c r="D4" s="36"/>
      <c r="E4" s="12" t="s">
        <v>207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139</v>
      </c>
      <c r="D10" s="18" t="s">
        <v>72</v>
      </c>
      <c r="E10" s="24" t="s">
        <v>140</v>
      </c>
      <c r="F10" s="25" t="s">
        <v>141</v>
      </c>
      <c r="G10" s="26">
        <v>5.6139999999999999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208</v>
      </c>
    </row>
    <row r="12" spans="1:18" x14ac:dyDescent="0.2">
      <c r="A12" s="30" t="s">
        <v>58</v>
      </c>
      <c r="E12" s="31" t="s">
        <v>209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26</v>
      </c>
      <c r="C14" s="23" t="s">
        <v>139</v>
      </c>
      <c r="D14" s="18" t="s">
        <v>76</v>
      </c>
      <c r="E14" s="24" t="s">
        <v>140</v>
      </c>
      <c r="F14" s="25" t="s">
        <v>141</v>
      </c>
      <c r="G14" s="26">
        <v>1123.905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210</v>
      </c>
    </row>
    <row r="16" spans="1:18" ht="76.5" x14ac:dyDescent="0.2">
      <c r="A16" s="30" t="s">
        <v>58</v>
      </c>
      <c r="E16" s="31" t="s">
        <v>211</v>
      </c>
    </row>
    <row r="17" spans="1:18" ht="25.5" x14ac:dyDescent="0.2">
      <c r="A17" t="s">
        <v>59</v>
      </c>
      <c r="E17" s="29" t="s">
        <v>144</v>
      </c>
    </row>
    <row r="18" spans="1:18" x14ac:dyDescent="0.2">
      <c r="A18" s="18" t="s">
        <v>50</v>
      </c>
      <c r="B18" s="23" t="s">
        <v>25</v>
      </c>
      <c r="C18" s="23" t="s">
        <v>212</v>
      </c>
      <c r="D18" s="18" t="s">
        <v>52</v>
      </c>
      <c r="E18" s="24" t="s">
        <v>213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ht="25.5" x14ac:dyDescent="0.2">
      <c r="A19" s="28" t="s">
        <v>56</v>
      </c>
      <c r="E19" s="29" t="s">
        <v>214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192</v>
      </c>
    </row>
    <row r="22" spans="1:18" ht="12.75" customHeight="1" x14ac:dyDescent="0.2">
      <c r="A22" s="5" t="s">
        <v>47</v>
      </c>
      <c r="B22" s="5"/>
      <c r="C22" s="32" t="s">
        <v>27</v>
      </c>
      <c r="D22" s="5"/>
      <c r="E22" s="21" t="s">
        <v>215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0+I23+I27+I31+I35+I39+I43+I47+I51+I55+I59+I63+I67+I71+I75+I79+I83+I87+I91+I95+I99</f>
        <v>0</v>
      </c>
      <c r="R22">
        <f>0+O23+O27+O31+O35+O39+O43+O47+O51+O55+O59+O63+O67+O71+O75+O79+O83+O87+O91+O95+O99</f>
        <v>0</v>
      </c>
    </row>
    <row r="23" spans="1:18" ht="25.5" x14ac:dyDescent="0.2">
      <c r="A23" s="18" t="s">
        <v>50</v>
      </c>
      <c r="B23" s="23" t="s">
        <v>35</v>
      </c>
      <c r="C23" s="23" t="s">
        <v>216</v>
      </c>
      <c r="D23" s="18" t="s">
        <v>52</v>
      </c>
      <c r="E23" s="24" t="s">
        <v>217</v>
      </c>
      <c r="F23" s="25" t="s">
        <v>158</v>
      </c>
      <c r="G23" s="26">
        <v>2.552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8" ht="25.5" x14ac:dyDescent="0.2">
      <c r="A24" s="28" t="s">
        <v>56</v>
      </c>
      <c r="E24" s="29" t="s">
        <v>218</v>
      </c>
    </row>
    <row r="25" spans="1:18" x14ac:dyDescent="0.2">
      <c r="A25" s="30" t="s">
        <v>58</v>
      </c>
      <c r="E25" s="31" t="s">
        <v>219</v>
      </c>
    </row>
    <row r="26" spans="1:18" ht="63.75" x14ac:dyDescent="0.2">
      <c r="A26" t="s">
        <v>59</v>
      </c>
      <c r="E26" s="29" t="s">
        <v>220</v>
      </c>
    </row>
    <row r="27" spans="1:18" ht="25.5" x14ac:dyDescent="0.2">
      <c r="A27" s="18" t="s">
        <v>50</v>
      </c>
      <c r="B27" s="23" t="s">
        <v>37</v>
      </c>
      <c r="C27" s="23" t="s">
        <v>221</v>
      </c>
      <c r="D27" s="18" t="s">
        <v>52</v>
      </c>
      <c r="E27" s="24" t="s">
        <v>222</v>
      </c>
      <c r="F27" s="25" t="s">
        <v>164</v>
      </c>
      <c r="G27" s="26">
        <v>364.93599999999998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x14ac:dyDescent="0.2">
      <c r="A28" s="28" t="s">
        <v>56</v>
      </c>
      <c r="E28" s="29" t="s">
        <v>223</v>
      </c>
    </row>
    <row r="29" spans="1:18" x14ac:dyDescent="0.2">
      <c r="A29" s="30" t="s">
        <v>58</v>
      </c>
      <c r="E29" s="31" t="s">
        <v>224</v>
      </c>
    </row>
    <row r="30" spans="1:18" ht="25.5" x14ac:dyDescent="0.2">
      <c r="A30" t="s">
        <v>59</v>
      </c>
      <c r="E30" s="29" t="s">
        <v>167</v>
      </c>
    </row>
    <row r="31" spans="1:18" x14ac:dyDescent="0.2">
      <c r="A31" s="18" t="s">
        <v>50</v>
      </c>
      <c r="B31" s="23" t="s">
        <v>39</v>
      </c>
      <c r="C31" s="23" t="s">
        <v>225</v>
      </c>
      <c r="D31" s="18" t="s">
        <v>52</v>
      </c>
      <c r="E31" s="24" t="s">
        <v>226</v>
      </c>
      <c r="F31" s="25" t="s">
        <v>158</v>
      </c>
      <c r="G31" s="26">
        <v>89.683999999999997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ht="25.5" x14ac:dyDescent="0.2">
      <c r="A32" s="28" t="s">
        <v>56</v>
      </c>
      <c r="E32" s="29" t="s">
        <v>227</v>
      </c>
    </row>
    <row r="33" spans="1:16" x14ac:dyDescent="0.2">
      <c r="A33" s="30" t="s">
        <v>58</v>
      </c>
      <c r="E33" s="31" t="s">
        <v>228</v>
      </c>
    </row>
    <row r="34" spans="1:16" ht="38.25" x14ac:dyDescent="0.2">
      <c r="A34" t="s">
        <v>59</v>
      </c>
      <c r="E34" s="29" t="s">
        <v>229</v>
      </c>
    </row>
    <row r="35" spans="1:16" x14ac:dyDescent="0.2">
      <c r="A35" s="18" t="s">
        <v>50</v>
      </c>
      <c r="B35" s="23" t="s">
        <v>80</v>
      </c>
      <c r="C35" s="23" t="s">
        <v>230</v>
      </c>
      <c r="D35" s="18" t="s">
        <v>72</v>
      </c>
      <c r="E35" s="24" t="s">
        <v>231</v>
      </c>
      <c r="F35" s="25" t="s">
        <v>158</v>
      </c>
      <c r="G35" s="26">
        <v>465.29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232</v>
      </c>
    </row>
    <row r="37" spans="1:16" x14ac:dyDescent="0.2">
      <c r="A37" s="30" t="s">
        <v>58</v>
      </c>
      <c r="E37" s="31" t="s">
        <v>233</v>
      </c>
    </row>
    <row r="38" spans="1:16" ht="369.75" x14ac:dyDescent="0.2">
      <c r="A38" t="s">
        <v>59</v>
      </c>
      <c r="E38" s="29" t="s">
        <v>234</v>
      </c>
    </row>
    <row r="39" spans="1:16" x14ac:dyDescent="0.2">
      <c r="A39" s="18" t="s">
        <v>50</v>
      </c>
      <c r="B39" s="23" t="s">
        <v>83</v>
      </c>
      <c r="C39" s="23" t="s">
        <v>230</v>
      </c>
      <c r="D39" s="18" t="s">
        <v>76</v>
      </c>
      <c r="E39" s="24" t="s">
        <v>231</v>
      </c>
      <c r="F39" s="25" t="s">
        <v>158</v>
      </c>
      <c r="G39" s="26">
        <v>11.29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25.5" x14ac:dyDescent="0.2">
      <c r="A40" s="28" t="s">
        <v>56</v>
      </c>
      <c r="E40" s="29" t="s">
        <v>235</v>
      </c>
    </row>
    <row r="41" spans="1:16" x14ac:dyDescent="0.2">
      <c r="A41" s="30" t="s">
        <v>58</v>
      </c>
      <c r="E41" s="31" t="s">
        <v>236</v>
      </c>
    </row>
    <row r="42" spans="1:16" ht="369.75" x14ac:dyDescent="0.2">
      <c r="A42" t="s">
        <v>59</v>
      </c>
      <c r="E42" s="29" t="s">
        <v>234</v>
      </c>
    </row>
    <row r="43" spans="1:16" x14ac:dyDescent="0.2">
      <c r="A43" s="18" t="s">
        <v>50</v>
      </c>
      <c r="B43" s="23" t="s">
        <v>42</v>
      </c>
      <c r="C43" s="23" t="s">
        <v>230</v>
      </c>
      <c r="D43" s="18" t="s">
        <v>78</v>
      </c>
      <c r="E43" s="24" t="s">
        <v>231</v>
      </c>
      <c r="F43" s="25" t="s">
        <v>158</v>
      </c>
      <c r="G43" s="26">
        <v>65.588999999999999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237</v>
      </c>
    </row>
    <row r="45" spans="1:16" x14ac:dyDescent="0.2">
      <c r="A45" s="30" t="s">
        <v>58</v>
      </c>
      <c r="E45" s="31" t="s">
        <v>238</v>
      </c>
    </row>
    <row r="46" spans="1:16" ht="369.75" x14ac:dyDescent="0.2">
      <c r="A46" t="s">
        <v>59</v>
      </c>
      <c r="E46" s="29" t="s">
        <v>234</v>
      </c>
    </row>
    <row r="47" spans="1:16" x14ac:dyDescent="0.2">
      <c r="A47" s="18" t="s">
        <v>50</v>
      </c>
      <c r="B47" s="23" t="s">
        <v>44</v>
      </c>
      <c r="C47" s="23" t="s">
        <v>230</v>
      </c>
      <c r="D47" s="18" t="s">
        <v>81</v>
      </c>
      <c r="E47" s="24" t="s">
        <v>231</v>
      </c>
      <c r="F47" s="25" t="s">
        <v>158</v>
      </c>
      <c r="G47" s="26">
        <v>38.424999999999997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x14ac:dyDescent="0.2">
      <c r="A48" s="28" t="s">
        <v>56</v>
      </c>
      <c r="E48" s="29" t="s">
        <v>239</v>
      </c>
    </row>
    <row r="49" spans="1:16" x14ac:dyDescent="0.2">
      <c r="A49" s="30" t="s">
        <v>58</v>
      </c>
      <c r="E49" s="31" t="s">
        <v>240</v>
      </c>
    </row>
    <row r="50" spans="1:16" ht="369.75" x14ac:dyDescent="0.2">
      <c r="A50" t="s">
        <v>59</v>
      </c>
      <c r="E50" s="29" t="s">
        <v>234</v>
      </c>
    </row>
    <row r="51" spans="1:16" x14ac:dyDescent="0.2">
      <c r="A51" s="18" t="s">
        <v>50</v>
      </c>
      <c r="B51" s="23" t="s">
        <v>46</v>
      </c>
      <c r="C51" s="23" t="s">
        <v>230</v>
      </c>
      <c r="D51" s="18" t="s">
        <v>241</v>
      </c>
      <c r="E51" s="24" t="s">
        <v>231</v>
      </c>
      <c r="F51" s="25" t="s">
        <v>158</v>
      </c>
      <c r="G51" s="26">
        <v>10.935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242</v>
      </c>
    </row>
    <row r="53" spans="1:16" x14ac:dyDescent="0.2">
      <c r="A53" s="30" t="s">
        <v>58</v>
      </c>
      <c r="E53" s="31" t="s">
        <v>243</v>
      </c>
    </row>
    <row r="54" spans="1:16" ht="369.75" x14ac:dyDescent="0.2">
      <c r="A54" t="s">
        <v>59</v>
      </c>
      <c r="E54" s="29" t="s">
        <v>234</v>
      </c>
    </row>
    <row r="55" spans="1:16" x14ac:dyDescent="0.2">
      <c r="A55" s="18" t="s">
        <v>50</v>
      </c>
      <c r="B55" s="23" t="s">
        <v>100</v>
      </c>
      <c r="C55" s="23" t="s">
        <v>244</v>
      </c>
      <c r="D55" s="18" t="s">
        <v>72</v>
      </c>
      <c r="E55" s="24" t="s">
        <v>245</v>
      </c>
      <c r="F55" s="25" t="s">
        <v>246</v>
      </c>
      <c r="G55" s="26">
        <v>11166.96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247</v>
      </c>
    </row>
    <row r="57" spans="1:16" x14ac:dyDescent="0.2">
      <c r="A57" s="30" t="s">
        <v>58</v>
      </c>
      <c r="E57" s="31" t="s">
        <v>248</v>
      </c>
    </row>
    <row r="58" spans="1:16" ht="25.5" x14ac:dyDescent="0.2">
      <c r="A58" t="s">
        <v>59</v>
      </c>
      <c r="E58" s="29" t="s">
        <v>249</v>
      </c>
    </row>
    <row r="59" spans="1:16" x14ac:dyDescent="0.2">
      <c r="A59" s="18" t="s">
        <v>50</v>
      </c>
      <c r="B59" s="23" t="s">
        <v>104</v>
      </c>
      <c r="C59" s="23" t="s">
        <v>244</v>
      </c>
      <c r="D59" s="18" t="s">
        <v>76</v>
      </c>
      <c r="E59" s="24" t="s">
        <v>245</v>
      </c>
      <c r="F59" s="25" t="s">
        <v>246</v>
      </c>
      <c r="G59" s="26">
        <v>270.95999999999998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247</v>
      </c>
    </row>
    <row r="61" spans="1:16" x14ac:dyDescent="0.2">
      <c r="A61" s="30" t="s">
        <v>58</v>
      </c>
      <c r="E61" s="31" t="s">
        <v>250</v>
      </c>
    </row>
    <row r="62" spans="1:16" ht="25.5" x14ac:dyDescent="0.2">
      <c r="A62" t="s">
        <v>59</v>
      </c>
      <c r="E62" s="29" t="s">
        <v>249</v>
      </c>
    </row>
    <row r="63" spans="1:16" x14ac:dyDescent="0.2">
      <c r="A63" s="18" t="s">
        <v>50</v>
      </c>
      <c r="B63" s="23" t="s">
        <v>108</v>
      </c>
      <c r="C63" s="23" t="s">
        <v>244</v>
      </c>
      <c r="D63" s="18" t="s">
        <v>78</v>
      </c>
      <c r="E63" s="24" t="s">
        <v>245</v>
      </c>
      <c r="F63" s="25" t="s">
        <v>246</v>
      </c>
      <c r="G63" s="26">
        <v>1574.136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x14ac:dyDescent="0.2">
      <c r="A64" s="28" t="s">
        <v>56</v>
      </c>
      <c r="E64" s="29" t="s">
        <v>247</v>
      </c>
    </row>
    <row r="65" spans="1:16" x14ac:dyDescent="0.2">
      <c r="A65" s="30" t="s">
        <v>58</v>
      </c>
      <c r="E65" s="31" t="s">
        <v>251</v>
      </c>
    </row>
    <row r="66" spans="1:16" ht="25.5" x14ac:dyDescent="0.2">
      <c r="A66" t="s">
        <v>59</v>
      </c>
      <c r="E66" s="29" t="s">
        <v>249</v>
      </c>
    </row>
    <row r="67" spans="1:16" x14ac:dyDescent="0.2">
      <c r="A67" s="18" t="s">
        <v>50</v>
      </c>
      <c r="B67" s="23" t="s">
        <v>113</v>
      </c>
      <c r="C67" s="23" t="s">
        <v>244</v>
      </c>
      <c r="D67" s="18" t="s">
        <v>81</v>
      </c>
      <c r="E67" s="24" t="s">
        <v>245</v>
      </c>
      <c r="F67" s="25" t="s">
        <v>246</v>
      </c>
      <c r="G67" s="26">
        <v>922.2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x14ac:dyDescent="0.2">
      <c r="A68" s="28" t="s">
        <v>56</v>
      </c>
      <c r="E68" s="29" t="s">
        <v>247</v>
      </c>
    </row>
    <row r="69" spans="1:16" x14ac:dyDescent="0.2">
      <c r="A69" s="30" t="s">
        <v>58</v>
      </c>
      <c r="E69" s="31" t="s">
        <v>252</v>
      </c>
    </row>
    <row r="70" spans="1:16" ht="25.5" x14ac:dyDescent="0.2">
      <c r="A70" t="s">
        <v>59</v>
      </c>
      <c r="E70" s="29" t="s">
        <v>249</v>
      </c>
    </row>
    <row r="71" spans="1:16" x14ac:dyDescent="0.2">
      <c r="A71" s="18" t="s">
        <v>50</v>
      </c>
      <c r="B71" s="23" t="s">
        <v>117</v>
      </c>
      <c r="C71" s="23" t="s">
        <v>244</v>
      </c>
      <c r="D71" s="18" t="s">
        <v>241</v>
      </c>
      <c r="E71" s="24" t="s">
        <v>245</v>
      </c>
      <c r="F71" s="25" t="s">
        <v>246</v>
      </c>
      <c r="G71" s="26">
        <v>262.44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x14ac:dyDescent="0.2">
      <c r="A72" s="28" t="s">
        <v>56</v>
      </c>
      <c r="E72" s="29" t="s">
        <v>247</v>
      </c>
    </row>
    <row r="73" spans="1:16" x14ac:dyDescent="0.2">
      <c r="A73" s="30" t="s">
        <v>58</v>
      </c>
      <c r="E73" s="31" t="s">
        <v>253</v>
      </c>
    </row>
    <row r="74" spans="1:16" ht="25.5" x14ac:dyDescent="0.2">
      <c r="A74" t="s">
        <v>59</v>
      </c>
      <c r="E74" s="29" t="s">
        <v>249</v>
      </c>
    </row>
    <row r="75" spans="1:16" x14ac:dyDescent="0.2">
      <c r="A75" s="18" t="s">
        <v>50</v>
      </c>
      <c r="B75" s="23" t="s">
        <v>122</v>
      </c>
      <c r="C75" s="23" t="s">
        <v>254</v>
      </c>
      <c r="D75" s="18" t="s">
        <v>52</v>
      </c>
      <c r="E75" s="24" t="s">
        <v>255</v>
      </c>
      <c r="F75" s="25" t="s">
        <v>158</v>
      </c>
      <c r="G75" s="26">
        <v>89.683999999999997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x14ac:dyDescent="0.2">
      <c r="A76" s="28" t="s">
        <v>56</v>
      </c>
      <c r="E76" s="29" t="s">
        <v>256</v>
      </c>
    </row>
    <row r="77" spans="1:16" x14ac:dyDescent="0.2">
      <c r="A77" s="30" t="s">
        <v>58</v>
      </c>
      <c r="E77" s="31" t="s">
        <v>228</v>
      </c>
    </row>
    <row r="78" spans="1:16" ht="191.25" x14ac:dyDescent="0.2">
      <c r="A78" t="s">
        <v>59</v>
      </c>
      <c r="E78" s="29" t="s">
        <v>257</v>
      </c>
    </row>
    <row r="79" spans="1:16" x14ac:dyDescent="0.2">
      <c r="A79" s="18" t="s">
        <v>50</v>
      </c>
      <c r="B79" s="23" t="s">
        <v>127</v>
      </c>
      <c r="C79" s="23" t="s">
        <v>258</v>
      </c>
      <c r="D79" s="18" t="s">
        <v>52</v>
      </c>
      <c r="E79" s="24" t="s">
        <v>259</v>
      </c>
      <c r="F79" s="25" t="s">
        <v>158</v>
      </c>
      <c r="G79" s="26">
        <v>465.29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x14ac:dyDescent="0.2">
      <c r="A80" s="28" t="s">
        <v>56</v>
      </c>
      <c r="E80" s="29" t="s">
        <v>260</v>
      </c>
    </row>
    <row r="81" spans="1:16" x14ac:dyDescent="0.2">
      <c r="A81" s="30" t="s">
        <v>58</v>
      </c>
      <c r="E81" s="31" t="s">
        <v>233</v>
      </c>
    </row>
    <row r="82" spans="1:16" ht="280.5" x14ac:dyDescent="0.2">
      <c r="A82" t="s">
        <v>59</v>
      </c>
      <c r="E82" s="29" t="s">
        <v>261</v>
      </c>
    </row>
    <row r="83" spans="1:16" x14ac:dyDescent="0.2">
      <c r="A83" s="18" t="s">
        <v>50</v>
      </c>
      <c r="B83" s="23" t="s">
        <v>131</v>
      </c>
      <c r="C83" s="23" t="s">
        <v>262</v>
      </c>
      <c r="D83" s="18" t="s">
        <v>52</v>
      </c>
      <c r="E83" s="24" t="s">
        <v>263</v>
      </c>
      <c r="F83" s="25" t="s">
        <v>181</v>
      </c>
      <c r="G83" s="26">
        <v>876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ht="25.5" x14ac:dyDescent="0.2">
      <c r="A84" s="28" t="s">
        <v>56</v>
      </c>
      <c r="E84" s="29" t="s">
        <v>264</v>
      </c>
    </row>
    <row r="85" spans="1:16" x14ac:dyDescent="0.2">
      <c r="A85" s="30" t="s">
        <v>58</v>
      </c>
      <c r="E85" s="31" t="s">
        <v>52</v>
      </c>
    </row>
    <row r="86" spans="1:16" ht="38.25" x14ac:dyDescent="0.2">
      <c r="A86" t="s">
        <v>59</v>
      </c>
      <c r="E86" s="29" t="s">
        <v>265</v>
      </c>
    </row>
    <row r="87" spans="1:16" x14ac:dyDescent="0.2">
      <c r="A87" s="18" t="s">
        <v>50</v>
      </c>
      <c r="B87" s="23" t="s">
        <v>266</v>
      </c>
      <c r="C87" s="23" t="s">
        <v>267</v>
      </c>
      <c r="D87" s="18" t="s">
        <v>52</v>
      </c>
      <c r="E87" s="24" t="s">
        <v>268</v>
      </c>
      <c r="F87" s="25" t="s">
        <v>181</v>
      </c>
      <c r="G87" s="26">
        <v>1199.923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x14ac:dyDescent="0.2">
      <c r="A88" s="28" t="s">
        <v>56</v>
      </c>
      <c r="E88" s="29" t="s">
        <v>269</v>
      </c>
    </row>
    <row r="89" spans="1:16" x14ac:dyDescent="0.2">
      <c r="A89" s="30" t="s">
        <v>58</v>
      </c>
      <c r="E89" s="31" t="s">
        <v>270</v>
      </c>
    </row>
    <row r="90" spans="1:16" ht="25.5" x14ac:dyDescent="0.2">
      <c r="A90" t="s">
        <v>59</v>
      </c>
      <c r="E90" s="29" t="s">
        <v>271</v>
      </c>
    </row>
    <row r="91" spans="1:16" x14ac:dyDescent="0.2">
      <c r="A91" s="18" t="s">
        <v>50</v>
      </c>
      <c r="B91" s="23" t="s">
        <v>272</v>
      </c>
      <c r="C91" s="23" t="s">
        <v>273</v>
      </c>
      <c r="D91" s="18" t="s">
        <v>52</v>
      </c>
      <c r="E91" s="24" t="s">
        <v>274</v>
      </c>
      <c r="F91" s="25" t="s">
        <v>181</v>
      </c>
      <c r="G91" s="26">
        <v>354.76600000000002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x14ac:dyDescent="0.2">
      <c r="A92" s="28" t="s">
        <v>56</v>
      </c>
      <c r="E92" s="29" t="s">
        <v>275</v>
      </c>
    </row>
    <row r="93" spans="1:16" x14ac:dyDescent="0.2">
      <c r="A93" s="30" t="s">
        <v>58</v>
      </c>
      <c r="E93" s="31" t="s">
        <v>276</v>
      </c>
    </row>
    <row r="94" spans="1:16" x14ac:dyDescent="0.2">
      <c r="A94" t="s">
        <v>59</v>
      </c>
      <c r="E94" s="29" t="s">
        <v>277</v>
      </c>
    </row>
    <row r="95" spans="1:16" x14ac:dyDescent="0.2">
      <c r="A95" s="18" t="s">
        <v>50</v>
      </c>
      <c r="B95" s="23" t="s">
        <v>278</v>
      </c>
      <c r="C95" s="23" t="s">
        <v>279</v>
      </c>
      <c r="D95" s="18" t="s">
        <v>52</v>
      </c>
      <c r="E95" s="24" t="s">
        <v>280</v>
      </c>
      <c r="F95" s="25" t="s">
        <v>181</v>
      </c>
      <c r="G95" s="26">
        <v>597.89200000000005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x14ac:dyDescent="0.2">
      <c r="A96" s="28" t="s">
        <v>56</v>
      </c>
      <c r="E96" s="29" t="s">
        <v>281</v>
      </c>
    </row>
    <row r="97" spans="1:18" x14ac:dyDescent="0.2">
      <c r="A97" s="30" t="s">
        <v>58</v>
      </c>
      <c r="E97" s="31" t="s">
        <v>282</v>
      </c>
    </row>
    <row r="98" spans="1:18" ht="38.25" x14ac:dyDescent="0.2">
      <c r="A98" t="s">
        <v>59</v>
      </c>
      <c r="E98" s="29" t="s">
        <v>283</v>
      </c>
    </row>
    <row r="99" spans="1:18" x14ac:dyDescent="0.2">
      <c r="A99" s="18" t="s">
        <v>50</v>
      </c>
      <c r="B99" s="23" t="s">
        <v>284</v>
      </c>
      <c r="C99" s="23" t="s">
        <v>285</v>
      </c>
      <c r="D99" s="18" t="s">
        <v>52</v>
      </c>
      <c r="E99" s="24" t="s">
        <v>286</v>
      </c>
      <c r="F99" s="25" t="s">
        <v>181</v>
      </c>
      <c r="G99" s="26">
        <v>597.89200000000005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8" x14ac:dyDescent="0.2">
      <c r="A100" s="28" t="s">
        <v>56</v>
      </c>
      <c r="E100" s="29" t="s">
        <v>52</v>
      </c>
    </row>
    <row r="101" spans="1:18" x14ac:dyDescent="0.2">
      <c r="A101" s="30" t="s">
        <v>58</v>
      </c>
      <c r="E101" s="31" t="s">
        <v>282</v>
      </c>
    </row>
    <row r="102" spans="1:18" ht="25.5" x14ac:dyDescent="0.2">
      <c r="A102" t="s">
        <v>59</v>
      </c>
      <c r="E102" s="29" t="s">
        <v>287</v>
      </c>
    </row>
    <row r="103" spans="1:18" ht="12.75" customHeight="1" x14ac:dyDescent="0.2">
      <c r="A103" s="5" t="s">
        <v>47</v>
      </c>
      <c r="B103" s="5"/>
      <c r="C103" s="32" t="s">
        <v>26</v>
      </c>
      <c r="D103" s="5"/>
      <c r="E103" s="21" t="s">
        <v>288</v>
      </c>
      <c r="F103" s="5"/>
      <c r="G103" s="5"/>
      <c r="H103" s="5"/>
      <c r="I103" s="33">
        <f>0+Q103</f>
        <v>0</v>
      </c>
      <c r="J103" s="5"/>
      <c r="O103">
        <f>0+R103</f>
        <v>0</v>
      </c>
      <c r="Q103">
        <f>0+I104</f>
        <v>0</v>
      </c>
      <c r="R103">
        <f>0+O104</f>
        <v>0</v>
      </c>
    </row>
    <row r="104" spans="1:18" x14ac:dyDescent="0.2">
      <c r="A104" s="18" t="s">
        <v>50</v>
      </c>
      <c r="B104" s="23" t="s">
        <v>289</v>
      </c>
      <c r="C104" s="23" t="s">
        <v>290</v>
      </c>
      <c r="D104" s="18" t="s">
        <v>52</v>
      </c>
      <c r="E104" s="24" t="s">
        <v>291</v>
      </c>
      <c r="F104" s="25" t="s">
        <v>181</v>
      </c>
      <c r="G104" s="26">
        <v>671.92899999999997</v>
      </c>
      <c r="H104" s="27"/>
      <c r="I104" s="27">
        <f>ROUND(ROUND(H104,2)*ROUND(G104,3),2)</f>
        <v>0</v>
      </c>
      <c r="J104" s="25" t="s">
        <v>55</v>
      </c>
      <c r="O104">
        <f>(I104*21)/100</f>
        <v>0</v>
      </c>
      <c r="P104" t="s">
        <v>26</v>
      </c>
    </row>
    <row r="105" spans="1:18" ht="25.5" x14ac:dyDescent="0.2">
      <c r="A105" s="28" t="s">
        <v>56</v>
      </c>
      <c r="E105" s="29" t="s">
        <v>292</v>
      </c>
    </row>
    <row r="106" spans="1:18" x14ac:dyDescent="0.2">
      <c r="A106" s="30" t="s">
        <v>58</v>
      </c>
      <c r="E106" s="31" t="s">
        <v>52</v>
      </c>
    </row>
    <row r="107" spans="1:18" ht="102" x14ac:dyDescent="0.2">
      <c r="A107" t="s">
        <v>59</v>
      </c>
      <c r="E107" s="29" t="s">
        <v>293</v>
      </c>
    </row>
    <row r="108" spans="1:18" ht="12.75" customHeight="1" x14ac:dyDescent="0.2">
      <c r="A108" s="5" t="s">
        <v>47</v>
      </c>
      <c r="B108" s="5"/>
      <c r="C108" s="32" t="s">
        <v>37</v>
      </c>
      <c r="D108" s="5"/>
      <c r="E108" s="21" t="s">
        <v>294</v>
      </c>
      <c r="F108" s="5"/>
      <c r="G108" s="5"/>
      <c r="H108" s="5"/>
      <c r="I108" s="33">
        <f>0+Q108</f>
        <v>0</v>
      </c>
      <c r="J108" s="5"/>
      <c r="O108">
        <f>0+R108</f>
        <v>0</v>
      </c>
      <c r="Q108">
        <f>0+I109+I113+I117+I121+I125+I129</f>
        <v>0</v>
      </c>
      <c r="R108">
        <f>0+O109+O113+O117+O121+O125+O129</f>
        <v>0</v>
      </c>
    </row>
    <row r="109" spans="1:18" x14ac:dyDescent="0.2">
      <c r="A109" s="18" t="s">
        <v>50</v>
      </c>
      <c r="B109" s="23" t="s">
        <v>295</v>
      </c>
      <c r="C109" s="23" t="s">
        <v>296</v>
      </c>
      <c r="D109" s="18" t="s">
        <v>52</v>
      </c>
      <c r="E109" s="24" t="s">
        <v>297</v>
      </c>
      <c r="F109" s="25" t="s">
        <v>181</v>
      </c>
      <c r="G109" s="26">
        <v>35.5</v>
      </c>
      <c r="H109" s="27"/>
      <c r="I109" s="27">
        <f>ROUND(ROUND(H109,2)*ROUND(G109,3),2)</f>
        <v>0</v>
      </c>
      <c r="J109" s="25" t="s">
        <v>55</v>
      </c>
      <c r="O109">
        <f>(I109*21)/100</f>
        <v>0</v>
      </c>
      <c r="P109" t="s">
        <v>26</v>
      </c>
    </row>
    <row r="110" spans="1:18" x14ac:dyDescent="0.2">
      <c r="A110" s="28" t="s">
        <v>56</v>
      </c>
      <c r="E110" s="29" t="s">
        <v>298</v>
      </c>
    </row>
    <row r="111" spans="1:18" x14ac:dyDescent="0.2">
      <c r="A111" s="30" t="s">
        <v>58</v>
      </c>
      <c r="E111" s="31" t="s">
        <v>52</v>
      </c>
    </row>
    <row r="112" spans="1:18" ht="51" x14ac:dyDescent="0.2">
      <c r="A112" t="s">
        <v>59</v>
      </c>
      <c r="E112" s="29" t="s">
        <v>299</v>
      </c>
    </row>
    <row r="113" spans="1:16" x14ac:dyDescent="0.2">
      <c r="A113" s="18" t="s">
        <v>50</v>
      </c>
      <c r="B113" s="23" t="s">
        <v>300</v>
      </c>
      <c r="C113" s="23" t="s">
        <v>301</v>
      </c>
      <c r="D113" s="18" t="s">
        <v>72</v>
      </c>
      <c r="E113" s="24" t="s">
        <v>302</v>
      </c>
      <c r="F113" s="25" t="s">
        <v>158</v>
      </c>
      <c r="G113" s="26">
        <v>38.424999999999997</v>
      </c>
      <c r="H113" s="27"/>
      <c r="I113" s="27">
        <f>ROUND(ROUND(H113,2)*ROUND(G113,3),2)</f>
        <v>0</v>
      </c>
      <c r="J113" s="25" t="s">
        <v>55</v>
      </c>
      <c r="O113">
        <f>(I113*21)/100</f>
        <v>0</v>
      </c>
      <c r="P113" t="s">
        <v>26</v>
      </c>
    </row>
    <row r="114" spans="1:16" ht="25.5" x14ac:dyDescent="0.2">
      <c r="A114" s="28" t="s">
        <v>56</v>
      </c>
      <c r="E114" s="29" t="s">
        <v>303</v>
      </c>
    </row>
    <row r="115" spans="1:16" x14ac:dyDescent="0.2">
      <c r="A115" s="30" t="s">
        <v>58</v>
      </c>
      <c r="E115" s="31" t="s">
        <v>240</v>
      </c>
    </row>
    <row r="116" spans="1:16" ht="38.25" x14ac:dyDescent="0.2">
      <c r="A116" t="s">
        <v>59</v>
      </c>
      <c r="E116" s="29" t="s">
        <v>304</v>
      </c>
    </row>
    <row r="117" spans="1:16" x14ac:dyDescent="0.2">
      <c r="A117" s="18" t="s">
        <v>50</v>
      </c>
      <c r="B117" s="23" t="s">
        <v>305</v>
      </c>
      <c r="C117" s="23" t="s">
        <v>301</v>
      </c>
      <c r="D117" s="18" t="s">
        <v>76</v>
      </c>
      <c r="E117" s="24" t="s">
        <v>302</v>
      </c>
      <c r="F117" s="25" t="s">
        <v>158</v>
      </c>
      <c r="G117" s="26">
        <v>10.935</v>
      </c>
      <c r="H117" s="27"/>
      <c r="I117" s="27">
        <f>ROUND(ROUND(H117,2)*ROUND(G117,3),2)</f>
        <v>0</v>
      </c>
      <c r="J117" s="25" t="s">
        <v>55</v>
      </c>
      <c r="O117">
        <f>(I117*21)/100</f>
        <v>0</v>
      </c>
      <c r="P117" t="s">
        <v>26</v>
      </c>
    </row>
    <row r="118" spans="1:16" ht="25.5" x14ac:dyDescent="0.2">
      <c r="A118" s="28" t="s">
        <v>56</v>
      </c>
      <c r="E118" s="29" t="s">
        <v>306</v>
      </c>
    </row>
    <row r="119" spans="1:16" x14ac:dyDescent="0.2">
      <c r="A119" s="30" t="s">
        <v>58</v>
      </c>
      <c r="E119" s="31" t="s">
        <v>243</v>
      </c>
    </row>
    <row r="120" spans="1:16" ht="38.25" x14ac:dyDescent="0.2">
      <c r="A120" t="s">
        <v>59</v>
      </c>
      <c r="E120" s="29" t="s">
        <v>304</v>
      </c>
    </row>
    <row r="121" spans="1:16" x14ac:dyDescent="0.2">
      <c r="A121" s="18" t="s">
        <v>50</v>
      </c>
      <c r="B121" s="23" t="s">
        <v>307</v>
      </c>
      <c r="C121" s="23" t="s">
        <v>308</v>
      </c>
      <c r="D121" s="18" t="s">
        <v>52</v>
      </c>
      <c r="E121" s="24" t="s">
        <v>309</v>
      </c>
      <c r="F121" s="25" t="s">
        <v>181</v>
      </c>
      <c r="G121" s="26">
        <v>23.196000000000002</v>
      </c>
      <c r="H121" s="27"/>
      <c r="I121" s="27">
        <f>ROUND(ROUND(H121,2)*ROUND(G121,3),2)</f>
        <v>0</v>
      </c>
      <c r="J121" s="25" t="s">
        <v>55</v>
      </c>
      <c r="O121">
        <f>(I121*21)/100</f>
        <v>0</v>
      </c>
      <c r="P121" t="s">
        <v>26</v>
      </c>
    </row>
    <row r="122" spans="1:16" x14ac:dyDescent="0.2">
      <c r="A122" s="28" t="s">
        <v>56</v>
      </c>
      <c r="E122" s="29" t="s">
        <v>310</v>
      </c>
    </row>
    <row r="123" spans="1:16" x14ac:dyDescent="0.2">
      <c r="A123" s="30" t="s">
        <v>58</v>
      </c>
      <c r="E123" s="31" t="s">
        <v>311</v>
      </c>
    </row>
    <row r="124" spans="1:16" ht="140.25" x14ac:dyDescent="0.2">
      <c r="A124" t="s">
        <v>59</v>
      </c>
      <c r="E124" s="29" t="s">
        <v>312</v>
      </c>
    </row>
    <row r="125" spans="1:16" x14ac:dyDescent="0.2">
      <c r="A125" s="18" t="s">
        <v>50</v>
      </c>
      <c r="B125" s="23" t="s">
        <v>313</v>
      </c>
      <c r="C125" s="23" t="s">
        <v>314</v>
      </c>
      <c r="D125" s="18" t="s">
        <v>52</v>
      </c>
      <c r="E125" s="24" t="s">
        <v>315</v>
      </c>
      <c r="F125" s="25" t="s">
        <v>181</v>
      </c>
      <c r="G125" s="26">
        <v>23.196000000000002</v>
      </c>
      <c r="H125" s="27"/>
      <c r="I125" s="27">
        <f>ROUND(ROUND(H125,2)*ROUND(G125,3),2)</f>
        <v>0</v>
      </c>
      <c r="J125" s="25" t="s">
        <v>55</v>
      </c>
      <c r="O125">
        <f>(I125*21)/100</f>
        <v>0</v>
      </c>
      <c r="P125" t="s">
        <v>26</v>
      </c>
    </row>
    <row r="126" spans="1:16" x14ac:dyDescent="0.2">
      <c r="A126" s="28" t="s">
        <v>56</v>
      </c>
      <c r="E126" s="29" t="s">
        <v>316</v>
      </c>
    </row>
    <row r="127" spans="1:16" x14ac:dyDescent="0.2">
      <c r="A127" s="30" t="s">
        <v>58</v>
      </c>
      <c r="E127" s="31" t="s">
        <v>311</v>
      </c>
    </row>
    <row r="128" spans="1:16" ht="140.25" x14ac:dyDescent="0.2">
      <c r="A128" t="s">
        <v>59</v>
      </c>
      <c r="E128" s="29" t="s">
        <v>312</v>
      </c>
    </row>
    <row r="129" spans="1:18" x14ac:dyDescent="0.2">
      <c r="A129" s="18" t="s">
        <v>50</v>
      </c>
      <c r="B129" s="23" t="s">
        <v>317</v>
      </c>
      <c r="C129" s="23" t="s">
        <v>318</v>
      </c>
      <c r="D129" s="18" t="s">
        <v>52</v>
      </c>
      <c r="E129" s="24" t="s">
        <v>319</v>
      </c>
      <c r="F129" s="25" t="s">
        <v>158</v>
      </c>
      <c r="G129" s="26">
        <v>45.15</v>
      </c>
      <c r="H129" s="27"/>
      <c r="I129" s="27">
        <f>ROUND(ROUND(H129,2)*ROUND(G129,3),2)</f>
        <v>0</v>
      </c>
      <c r="J129" s="25" t="s">
        <v>55</v>
      </c>
      <c r="O129">
        <f>(I129*21)/100</f>
        <v>0</v>
      </c>
      <c r="P129" t="s">
        <v>26</v>
      </c>
    </row>
    <row r="130" spans="1:18" ht="25.5" x14ac:dyDescent="0.2">
      <c r="A130" s="28" t="s">
        <v>56</v>
      </c>
      <c r="E130" s="29" t="s">
        <v>320</v>
      </c>
    </row>
    <row r="131" spans="1:18" x14ac:dyDescent="0.2">
      <c r="A131" s="30" t="s">
        <v>58</v>
      </c>
      <c r="E131" s="31" t="s">
        <v>321</v>
      </c>
    </row>
    <row r="132" spans="1:18" ht="153" x14ac:dyDescent="0.2">
      <c r="A132" t="s">
        <v>59</v>
      </c>
      <c r="E132" s="29" t="s">
        <v>322</v>
      </c>
    </row>
    <row r="133" spans="1:18" ht="12.75" customHeight="1" x14ac:dyDescent="0.2">
      <c r="A133" s="5" t="s">
        <v>47</v>
      </c>
      <c r="B133" s="5"/>
      <c r="C133" s="32" t="s">
        <v>42</v>
      </c>
      <c r="D133" s="5"/>
      <c r="E133" s="21" t="s">
        <v>149</v>
      </c>
      <c r="F133" s="5"/>
      <c r="G133" s="5"/>
      <c r="H133" s="5"/>
      <c r="I133" s="33">
        <f>0+Q133</f>
        <v>0</v>
      </c>
      <c r="J133" s="5"/>
      <c r="O133">
        <f>0+R133</f>
        <v>0</v>
      </c>
      <c r="Q133">
        <f>0+I134+I138+I142</f>
        <v>0</v>
      </c>
      <c r="R133">
        <f>0+O134+O138+O142</f>
        <v>0</v>
      </c>
    </row>
    <row r="134" spans="1:18" x14ac:dyDescent="0.2">
      <c r="A134" s="18" t="s">
        <v>50</v>
      </c>
      <c r="B134" s="23" t="s">
        <v>323</v>
      </c>
      <c r="C134" s="23" t="s">
        <v>324</v>
      </c>
      <c r="D134" s="18" t="s">
        <v>52</v>
      </c>
      <c r="E134" s="24" t="s">
        <v>325</v>
      </c>
      <c r="F134" s="25" t="s">
        <v>152</v>
      </c>
      <c r="G134" s="26">
        <v>12</v>
      </c>
      <c r="H134" s="27"/>
      <c r="I134" s="27">
        <f>ROUND(ROUND(H134,2)*ROUND(G134,3),2)</f>
        <v>0</v>
      </c>
      <c r="J134" s="25" t="s">
        <v>55</v>
      </c>
      <c r="O134">
        <f>(I134*21)/100</f>
        <v>0</v>
      </c>
      <c r="P134" t="s">
        <v>26</v>
      </c>
    </row>
    <row r="135" spans="1:18" ht="25.5" x14ac:dyDescent="0.2">
      <c r="A135" s="28" t="s">
        <v>56</v>
      </c>
      <c r="E135" s="29" t="s">
        <v>326</v>
      </c>
    </row>
    <row r="136" spans="1:18" x14ac:dyDescent="0.2">
      <c r="A136" s="30" t="s">
        <v>58</v>
      </c>
      <c r="E136" s="31" t="s">
        <v>327</v>
      </c>
    </row>
    <row r="137" spans="1:18" ht="63.75" x14ac:dyDescent="0.2">
      <c r="A137" t="s">
        <v>59</v>
      </c>
      <c r="E137" s="29" t="s">
        <v>328</v>
      </c>
    </row>
    <row r="138" spans="1:18" x14ac:dyDescent="0.2">
      <c r="A138" s="18" t="s">
        <v>50</v>
      </c>
      <c r="B138" s="23" t="s">
        <v>329</v>
      </c>
      <c r="C138" s="23" t="s">
        <v>330</v>
      </c>
      <c r="D138" s="18" t="s">
        <v>52</v>
      </c>
      <c r="E138" s="24" t="s">
        <v>331</v>
      </c>
      <c r="F138" s="25" t="s">
        <v>152</v>
      </c>
      <c r="G138" s="26">
        <v>12</v>
      </c>
      <c r="H138" s="27"/>
      <c r="I138" s="27">
        <f>ROUND(ROUND(H138,2)*ROUND(G138,3),2)</f>
        <v>0</v>
      </c>
      <c r="J138" s="25" t="s">
        <v>55</v>
      </c>
      <c r="O138">
        <f>(I138*21)/100</f>
        <v>0</v>
      </c>
      <c r="P138" t="s">
        <v>26</v>
      </c>
    </row>
    <row r="139" spans="1:18" ht="38.25" x14ac:dyDescent="0.2">
      <c r="A139" s="28" t="s">
        <v>56</v>
      </c>
      <c r="E139" s="29" t="s">
        <v>332</v>
      </c>
    </row>
    <row r="140" spans="1:18" x14ac:dyDescent="0.2">
      <c r="A140" s="30" t="s">
        <v>58</v>
      </c>
      <c r="E140" s="31" t="s">
        <v>327</v>
      </c>
    </row>
    <row r="141" spans="1:18" ht="38.25" x14ac:dyDescent="0.2">
      <c r="A141" t="s">
        <v>59</v>
      </c>
      <c r="E141" s="29" t="s">
        <v>155</v>
      </c>
    </row>
    <row r="142" spans="1:18" x14ac:dyDescent="0.2">
      <c r="A142" s="18" t="s">
        <v>50</v>
      </c>
      <c r="B142" s="23" t="s">
        <v>333</v>
      </c>
      <c r="C142" s="23" t="s">
        <v>334</v>
      </c>
      <c r="D142" s="18" t="s">
        <v>52</v>
      </c>
      <c r="E142" s="24" t="s">
        <v>335</v>
      </c>
      <c r="F142" s="25" t="s">
        <v>98</v>
      </c>
      <c r="G142" s="26">
        <v>22</v>
      </c>
      <c r="H142" s="27"/>
      <c r="I142" s="27">
        <f>ROUND(ROUND(H142,2)*ROUND(G142,3),2)</f>
        <v>0</v>
      </c>
      <c r="J142" s="25" t="s">
        <v>55</v>
      </c>
      <c r="O142">
        <f>(I142*21)/100</f>
        <v>0</v>
      </c>
      <c r="P142" t="s">
        <v>26</v>
      </c>
    </row>
    <row r="143" spans="1:18" ht="25.5" x14ac:dyDescent="0.2">
      <c r="A143" s="28" t="s">
        <v>56</v>
      </c>
      <c r="E143" s="29" t="s">
        <v>336</v>
      </c>
    </row>
    <row r="144" spans="1:18" x14ac:dyDescent="0.2">
      <c r="A144" s="30" t="s">
        <v>58</v>
      </c>
      <c r="E144" s="31" t="s">
        <v>52</v>
      </c>
    </row>
    <row r="145" spans="1:5" ht="51" x14ac:dyDescent="0.2">
      <c r="A145" t="s">
        <v>59</v>
      </c>
      <c r="E145" s="29" t="s">
        <v>337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5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0+O9+O26+O175+O224+O253+O290+O327+O348+O353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0+I9+I26+I175+I224+I253+I290+I327+I348+I353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338</v>
      </c>
      <c r="D4" s="36"/>
      <c r="E4" s="12" t="s">
        <v>339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8" t="s">
        <v>50</v>
      </c>
      <c r="B10" s="23" t="s">
        <v>27</v>
      </c>
      <c r="C10" s="23" t="s">
        <v>139</v>
      </c>
      <c r="D10" s="18" t="s">
        <v>72</v>
      </c>
      <c r="E10" s="24" t="s">
        <v>140</v>
      </c>
      <c r="F10" s="25" t="s">
        <v>141</v>
      </c>
      <c r="G10" s="26">
        <v>953.77700000000004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210</v>
      </c>
    </row>
    <row r="12" spans="1:18" ht="153" x14ac:dyDescent="0.2">
      <c r="A12" s="30" t="s">
        <v>58</v>
      </c>
      <c r="E12" s="31" t="s">
        <v>340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26</v>
      </c>
      <c r="C14" s="23" t="s">
        <v>139</v>
      </c>
      <c r="D14" s="18" t="s">
        <v>76</v>
      </c>
      <c r="E14" s="24" t="s">
        <v>140</v>
      </c>
      <c r="F14" s="25" t="s">
        <v>141</v>
      </c>
      <c r="G14" s="26">
        <v>93.1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341</v>
      </c>
    </row>
    <row r="16" spans="1:18" ht="51" x14ac:dyDescent="0.2">
      <c r="A16" s="30" t="s">
        <v>58</v>
      </c>
      <c r="E16" s="31" t="s">
        <v>342</v>
      </c>
    </row>
    <row r="17" spans="1:18" ht="25.5" x14ac:dyDescent="0.2">
      <c r="A17" t="s">
        <v>59</v>
      </c>
      <c r="E17" s="29" t="s">
        <v>144</v>
      </c>
    </row>
    <row r="18" spans="1:18" x14ac:dyDescent="0.2">
      <c r="A18" s="18" t="s">
        <v>50</v>
      </c>
      <c r="B18" s="23" t="s">
        <v>25</v>
      </c>
      <c r="C18" s="23" t="s">
        <v>139</v>
      </c>
      <c r="D18" s="18" t="s">
        <v>78</v>
      </c>
      <c r="E18" s="24" t="s">
        <v>140</v>
      </c>
      <c r="F18" s="25" t="s">
        <v>141</v>
      </c>
      <c r="G18" s="26">
        <v>33.15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8" x14ac:dyDescent="0.2">
      <c r="A19" s="28" t="s">
        <v>56</v>
      </c>
      <c r="E19" s="29" t="s">
        <v>343</v>
      </c>
    </row>
    <row r="20" spans="1:18" x14ac:dyDescent="0.2">
      <c r="A20" s="30" t="s">
        <v>58</v>
      </c>
      <c r="E20" s="31" t="s">
        <v>344</v>
      </c>
    </row>
    <row r="21" spans="1:18" ht="25.5" x14ac:dyDescent="0.2">
      <c r="A21" t="s">
        <v>59</v>
      </c>
      <c r="E21" s="29" t="s">
        <v>144</v>
      </c>
    </row>
    <row r="22" spans="1:18" x14ac:dyDescent="0.2">
      <c r="A22" s="18" t="s">
        <v>50</v>
      </c>
      <c r="B22" s="23" t="s">
        <v>35</v>
      </c>
      <c r="C22" s="23" t="s">
        <v>212</v>
      </c>
      <c r="D22" s="18" t="s">
        <v>52</v>
      </c>
      <c r="E22" s="24" t="s">
        <v>213</v>
      </c>
      <c r="F22" s="25" t="s">
        <v>54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26</v>
      </c>
    </row>
    <row r="23" spans="1:18" ht="25.5" x14ac:dyDescent="0.2">
      <c r="A23" s="28" t="s">
        <v>56</v>
      </c>
      <c r="E23" s="29" t="s">
        <v>345</v>
      </c>
    </row>
    <row r="24" spans="1:18" x14ac:dyDescent="0.2">
      <c r="A24" s="30" t="s">
        <v>58</v>
      </c>
      <c r="E24" s="31" t="s">
        <v>52</v>
      </c>
    </row>
    <row r="25" spans="1:18" x14ac:dyDescent="0.2">
      <c r="A25" t="s">
        <v>59</v>
      </c>
      <c r="E25" s="29" t="s">
        <v>192</v>
      </c>
    </row>
    <row r="26" spans="1:18" ht="12.75" customHeight="1" x14ac:dyDescent="0.2">
      <c r="A26" s="5" t="s">
        <v>47</v>
      </c>
      <c r="B26" s="5"/>
      <c r="C26" s="32" t="s">
        <v>27</v>
      </c>
      <c r="D26" s="5"/>
      <c r="E26" s="21" t="s">
        <v>215</v>
      </c>
      <c r="F26" s="5"/>
      <c r="G26" s="5"/>
      <c r="H26" s="5"/>
      <c r="I26" s="33">
        <f>0+Q26</f>
        <v>0</v>
      </c>
      <c r="J26" s="5"/>
      <c r="O26">
        <f>0+R26</f>
        <v>0</v>
      </c>
      <c r="Q26">
        <f>0+I27+I31+I35+I39+I43+I47+I51+I55+I59+I63+I67+I71+I75+I79+I83+I87+I91+I95+I99+I103+I107+I111+I115+I119+I123+I127+I131+I135+I139+I143+I147+I151+I155+I159+I163+I167+I171</f>
        <v>0</v>
      </c>
      <c r="R26">
        <f>0+O27+O31+O35+O39+O43+O47+O51+O55+O59+O63+O67+O71+O75+O79+O83+O87+O91+O95+O99+O103+O107+O111+O115+O119+O123+O127+O131+O135+O139+O143+O147+O151+O155+O159+O163+O167+O171</f>
        <v>0</v>
      </c>
    </row>
    <row r="27" spans="1:18" x14ac:dyDescent="0.2">
      <c r="A27" s="18" t="s">
        <v>50</v>
      </c>
      <c r="B27" s="23" t="s">
        <v>37</v>
      </c>
      <c r="C27" s="23" t="s">
        <v>346</v>
      </c>
      <c r="D27" s="18" t="s">
        <v>52</v>
      </c>
      <c r="E27" s="24" t="s">
        <v>347</v>
      </c>
      <c r="F27" s="25" t="s">
        <v>181</v>
      </c>
      <c r="G27" s="26">
        <v>86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8" x14ac:dyDescent="0.2">
      <c r="A28" s="28" t="s">
        <v>56</v>
      </c>
      <c r="E28" s="29" t="s">
        <v>348</v>
      </c>
    </row>
    <row r="29" spans="1:18" x14ac:dyDescent="0.2">
      <c r="A29" s="30" t="s">
        <v>58</v>
      </c>
      <c r="E29" s="31" t="s">
        <v>52</v>
      </c>
    </row>
    <row r="30" spans="1:18" ht="38.25" x14ac:dyDescent="0.2">
      <c r="A30" t="s">
        <v>59</v>
      </c>
      <c r="E30" s="29" t="s">
        <v>349</v>
      </c>
    </row>
    <row r="31" spans="1:18" ht="25.5" x14ac:dyDescent="0.2">
      <c r="A31" s="18" t="s">
        <v>50</v>
      </c>
      <c r="B31" s="23" t="s">
        <v>39</v>
      </c>
      <c r="C31" s="23" t="s">
        <v>216</v>
      </c>
      <c r="D31" s="18" t="s">
        <v>52</v>
      </c>
      <c r="E31" s="24" t="s">
        <v>217</v>
      </c>
      <c r="F31" s="25" t="s">
        <v>158</v>
      </c>
      <c r="G31" s="26">
        <v>15.068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8" x14ac:dyDescent="0.2">
      <c r="A32" s="28" t="s">
        <v>56</v>
      </c>
      <c r="E32" s="29" t="s">
        <v>350</v>
      </c>
    </row>
    <row r="33" spans="1:16" x14ac:dyDescent="0.2">
      <c r="A33" s="30" t="s">
        <v>58</v>
      </c>
      <c r="E33" s="31" t="s">
        <v>351</v>
      </c>
    </row>
    <row r="34" spans="1:16" ht="63.75" x14ac:dyDescent="0.2">
      <c r="A34" t="s">
        <v>59</v>
      </c>
      <c r="E34" s="29" t="s">
        <v>220</v>
      </c>
    </row>
    <row r="35" spans="1:16" ht="25.5" x14ac:dyDescent="0.2">
      <c r="A35" s="18" t="s">
        <v>50</v>
      </c>
      <c r="B35" s="23" t="s">
        <v>80</v>
      </c>
      <c r="C35" s="23" t="s">
        <v>221</v>
      </c>
      <c r="D35" s="18" t="s">
        <v>52</v>
      </c>
      <c r="E35" s="24" t="s">
        <v>222</v>
      </c>
      <c r="F35" s="25" t="s">
        <v>164</v>
      </c>
      <c r="G35" s="26">
        <v>2154.7240000000002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x14ac:dyDescent="0.2">
      <c r="A36" s="28" t="s">
        <v>56</v>
      </c>
      <c r="E36" s="29" t="s">
        <v>223</v>
      </c>
    </row>
    <row r="37" spans="1:16" x14ac:dyDescent="0.2">
      <c r="A37" s="30" t="s">
        <v>58</v>
      </c>
      <c r="E37" s="31" t="s">
        <v>352</v>
      </c>
    </row>
    <row r="38" spans="1:16" ht="25.5" x14ac:dyDescent="0.2">
      <c r="A38" t="s">
        <v>59</v>
      </c>
      <c r="E38" s="29" t="s">
        <v>167</v>
      </c>
    </row>
    <row r="39" spans="1:16" ht="25.5" x14ac:dyDescent="0.2">
      <c r="A39" s="18" t="s">
        <v>50</v>
      </c>
      <c r="B39" s="23" t="s">
        <v>83</v>
      </c>
      <c r="C39" s="23" t="s">
        <v>353</v>
      </c>
      <c r="D39" s="18" t="s">
        <v>52</v>
      </c>
      <c r="E39" s="24" t="s">
        <v>354</v>
      </c>
      <c r="F39" s="25" t="s">
        <v>158</v>
      </c>
      <c r="G39" s="26">
        <v>19.95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51" x14ac:dyDescent="0.2">
      <c r="A40" s="28" t="s">
        <v>56</v>
      </c>
      <c r="E40" s="29" t="s">
        <v>355</v>
      </c>
    </row>
    <row r="41" spans="1:16" x14ac:dyDescent="0.2">
      <c r="A41" s="30" t="s">
        <v>58</v>
      </c>
      <c r="E41" s="31" t="s">
        <v>356</v>
      </c>
    </row>
    <row r="42" spans="1:16" ht="63.75" x14ac:dyDescent="0.2">
      <c r="A42" t="s">
        <v>59</v>
      </c>
      <c r="E42" s="29" t="s">
        <v>357</v>
      </c>
    </row>
    <row r="43" spans="1:16" ht="25.5" x14ac:dyDescent="0.2">
      <c r="A43" s="18" t="s">
        <v>50</v>
      </c>
      <c r="B43" s="23" t="s">
        <v>42</v>
      </c>
      <c r="C43" s="23" t="s">
        <v>358</v>
      </c>
      <c r="D43" s="18" t="s">
        <v>52</v>
      </c>
      <c r="E43" s="24" t="s">
        <v>359</v>
      </c>
      <c r="F43" s="25" t="s">
        <v>158</v>
      </c>
      <c r="G43" s="26">
        <v>46.55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51" x14ac:dyDescent="0.2">
      <c r="A44" s="28" t="s">
        <v>56</v>
      </c>
      <c r="E44" s="29" t="s">
        <v>360</v>
      </c>
    </row>
    <row r="45" spans="1:16" x14ac:dyDescent="0.2">
      <c r="A45" s="30" t="s">
        <v>58</v>
      </c>
      <c r="E45" s="31" t="s">
        <v>361</v>
      </c>
    </row>
    <row r="46" spans="1:16" ht="63.75" x14ac:dyDescent="0.2">
      <c r="A46" t="s">
        <v>59</v>
      </c>
      <c r="E46" s="29" t="s">
        <v>220</v>
      </c>
    </row>
    <row r="47" spans="1:16" ht="25.5" x14ac:dyDescent="0.2">
      <c r="A47" s="18" t="s">
        <v>50</v>
      </c>
      <c r="B47" s="23" t="s">
        <v>44</v>
      </c>
      <c r="C47" s="23" t="s">
        <v>362</v>
      </c>
      <c r="D47" s="18" t="s">
        <v>52</v>
      </c>
      <c r="E47" s="24" t="s">
        <v>363</v>
      </c>
      <c r="F47" s="25" t="s">
        <v>164</v>
      </c>
      <c r="G47" s="26">
        <v>2234.4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x14ac:dyDescent="0.2">
      <c r="A48" s="28" t="s">
        <v>56</v>
      </c>
      <c r="E48" s="29" t="s">
        <v>364</v>
      </c>
    </row>
    <row r="49" spans="1:16" x14ac:dyDescent="0.2">
      <c r="A49" s="30" t="s">
        <v>58</v>
      </c>
      <c r="E49" s="31" t="s">
        <v>365</v>
      </c>
    </row>
    <row r="50" spans="1:16" ht="25.5" x14ac:dyDescent="0.2">
      <c r="A50" t="s">
        <v>59</v>
      </c>
      <c r="E50" s="29" t="s">
        <v>167</v>
      </c>
    </row>
    <row r="51" spans="1:16" x14ac:dyDescent="0.2">
      <c r="A51" s="18" t="s">
        <v>50</v>
      </c>
      <c r="B51" s="23" t="s">
        <v>46</v>
      </c>
      <c r="C51" s="23" t="s">
        <v>366</v>
      </c>
      <c r="D51" s="18" t="s">
        <v>52</v>
      </c>
      <c r="E51" s="24" t="s">
        <v>367</v>
      </c>
      <c r="F51" s="25" t="s">
        <v>54</v>
      </c>
      <c r="G51" s="26">
        <v>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x14ac:dyDescent="0.2">
      <c r="A52" s="28" t="s">
        <v>56</v>
      </c>
      <c r="E52" s="29" t="s">
        <v>368</v>
      </c>
    </row>
    <row r="53" spans="1:16" x14ac:dyDescent="0.2">
      <c r="A53" s="30" t="s">
        <v>58</v>
      </c>
      <c r="E53" s="31" t="s">
        <v>52</v>
      </c>
    </row>
    <row r="54" spans="1:16" ht="38.25" x14ac:dyDescent="0.2">
      <c r="A54" t="s">
        <v>59</v>
      </c>
      <c r="E54" s="29" t="s">
        <v>369</v>
      </c>
    </row>
    <row r="55" spans="1:16" x14ac:dyDescent="0.2">
      <c r="A55" s="18" t="s">
        <v>50</v>
      </c>
      <c r="B55" s="23" t="s">
        <v>100</v>
      </c>
      <c r="C55" s="23" t="s">
        <v>225</v>
      </c>
      <c r="D55" s="18" t="s">
        <v>52</v>
      </c>
      <c r="E55" s="24" t="s">
        <v>226</v>
      </c>
      <c r="F55" s="25" t="s">
        <v>158</v>
      </c>
      <c r="G55" s="26">
        <v>50.722999999999999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x14ac:dyDescent="0.2">
      <c r="A56" s="28" t="s">
        <v>56</v>
      </c>
      <c r="E56" s="29" t="s">
        <v>370</v>
      </c>
    </row>
    <row r="57" spans="1:16" x14ac:dyDescent="0.2">
      <c r="A57" s="30" t="s">
        <v>58</v>
      </c>
      <c r="E57" s="31" t="s">
        <v>371</v>
      </c>
    </row>
    <row r="58" spans="1:16" ht="25.5" x14ac:dyDescent="0.2">
      <c r="A58" t="s">
        <v>59</v>
      </c>
      <c r="E58" s="29" t="s">
        <v>372</v>
      </c>
    </row>
    <row r="59" spans="1:16" x14ac:dyDescent="0.2">
      <c r="A59" s="18" t="s">
        <v>50</v>
      </c>
      <c r="B59" s="23" t="s">
        <v>104</v>
      </c>
      <c r="C59" s="23" t="s">
        <v>373</v>
      </c>
      <c r="D59" s="18" t="s">
        <v>52</v>
      </c>
      <c r="E59" s="24" t="s">
        <v>374</v>
      </c>
      <c r="F59" s="25" t="s">
        <v>158</v>
      </c>
      <c r="G59" s="26">
        <v>13.766999999999999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ht="51" x14ac:dyDescent="0.2">
      <c r="A60" s="28" t="s">
        <v>56</v>
      </c>
      <c r="E60" s="29" t="s">
        <v>375</v>
      </c>
    </row>
    <row r="61" spans="1:16" x14ac:dyDescent="0.2">
      <c r="A61" s="30" t="s">
        <v>58</v>
      </c>
      <c r="E61" s="31" t="s">
        <v>376</v>
      </c>
    </row>
    <row r="62" spans="1:16" ht="369.75" x14ac:dyDescent="0.2">
      <c r="A62" t="s">
        <v>59</v>
      </c>
      <c r="E62" s="29" t="s">
        <v>377</v>
      </c>
    </row>
    <row r="63" spans="1:16" x14ac:dyDescent="0.2">
      <c r="A63" s="18" t="s">
        <v>50</v>
      </c>
      <c r="B63" s="23" t="s">
        <v>108</v>
      </c>
      <c r="C63" s="23" t="s">
        <v>230</v>
      </c>
      <c r="D63" s="18" t="s">
        <v>72</v>
      </c>
      <c r="E63" s="24" t="s">
        <v>231</v>
      </c>
      <c r="F63" s="25" t="s">
        <v>158</v>
      </c>
      <c r="G63" s="26">
        <v>13.766999999999999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ht="51" x14ac:dyDescent="0.2">
      <c r="A64" s="28" t="s">
        <v>56</v>
      </c>
      <c r="E64" s="29" t="s">
        <v>378</v>
      </c>
    </row>
    <row r="65" spans="1:16" x14ac:dyDescent="0.2">
      <c r="A65" s="30" t="s">
        <v>58</v>
      </c>
      <c r="E65" s="31" t="s">
        <v>376</v>
      </c>
    </row>
    <row r="66" spans="1:16" ht="369.75" x14ac:dyDescent="0.2">
      <c r="A66" t="s">
        <v>59</v>
      </c>
      <c r="E66" s="29" t="s">
        <v>234</v>
      </c>
    </row>
    <row r="67" spans="1:16" x14ac:dyDescent="0.2">
      <c r="A67" s="18" t="s">
        <v>50</v>
      </c>
      <c r="B67" s="23" t="s">
        <v>113</v>
      </c>
      <c r="C67" s="23" t="s">
        <v>230</v>
      </c>
      <c r="D67" s="18" t="s">
        <v>76</v>
      </c>
      <c r="E67" s="24" t="s">
        <v>231</v>
      </c>
      <c r="F67" s="25" t="s">
        <v>158</v>
      </c>
      <c r="G67" s="26">
        <v>168.93600000000001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ht="25.5" x14ac:dyDescent="0.2">
      <c r="A68" s="28" t="s">
        <v>56</v>
      </c>
      <c r="E68" s="29" t="s">
        <v>379</v>
      </c>
    </row>
    <row r="69" spans="1:16" x14ac:dyDescent="0.2">
      <c r="A69" s="30" t="s">
        <v>58</v>
      </c>
      <c r="E69" s="31" t="s">
        <v>380</v>
      </c>
    </row>
    <row r="70" spans="1:16" ht="369.75" x14ac:dyDescent="0.2">
      <c r="A70" t="s">
        <v>59</v>
      </c>
      <c r="E70" s="29" t="s">
        <v>234</v>
      </c>
    </row>
    <row r="71" spans="1:16" x14ac:dyDescent="0.2">
      <c r="A71" s="18" t="s">
        <v>50</v>
      </c>
      <c r="B71" s="23" t="s">
        <v>117</v>
      </c>
      <c r="C71" s="23" t="s">
        <v>230</v>
      </c>
      <c r="D71" s="18" t="s">
        <v>78</v>
      </c>
      <c r="E71" s="24" t="s">
        <v>231</v>
      </c>
      <c r="F71" s="25" t="s">
        <v>158</v>
      </c>
      <c r="G71" s="26">
        <v>39.9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25.5" x14ac:dyDescent="0.2">
      <c r="A72" s="28" t="s">
        <v>56</v>
      </c>
      <c r="E72" s="29" t="s">
        <v>381</v>
      </c>
    </row>
    <row r="73" spans="1:16" x14ac:dyDescent="0.2">
      <c r="A73" s="30" t="s">
        <v>58</v>
      </c>
      <c r="E73" s="31" t="s">
        <v>382</v>
      </c>
    </row>
    <row r="74" spans="1:16" ht="369.75" x14ac:dyDescent="0.2">
      <c r="A74" t="s">
        <v>59</v>
      </c>
      <c r="E74" s="29" t="s">
        <v>234</v>
      </c>
    </row>
    <row r="75" spans="1:16" x14ac:dyDescent="0.2">
      <c r="A75" s="18" t="s">
        <v>50</v>
      </c>
      <c r="B75" s="23" t="s">
        <v>122</v>
      </c>
      <c r="C75" s="23" t="s">
        <v>244</v>
      </c>
      <c r="D75" s="18" t="s">
        <v>72</v>
      </c>
      <c r="E75" s="24" t="s">
        <v>245</v>
      </c>
      <c r="F75" s="25" t="s">
        <v>246</v>
      </c>
      <c r="G75" s="26">
        <v>330.40800000000002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x14ac:dyDescent="0.2">
      <c r="A76" s="28" t="s">
        <v>56</v>
      </c>
      <c r="E76" s="29" t="s">
        <v>364</v>
      </c>
    </row>
    <row r="77" spans="1:16" x14ac:dyDescent="0.2">
      <c r="A77" s="30" t="s">
        <v>58</v>
      </c>
      <c r="E77" s="31" t="s">
        <v>383</v>
      </c>
    </row>
    <row r="78" spans="1:16" ht="25.5" x14ac:dyDescent="0.2">
      <c r="A78" t="s">
        <v>59</v>
      </c>
      <c r="E78" s="29" t="s">
        <v>249</v>
      </c>
    </row>
    <row r="79" spans="1:16" x14ac:dyDescent="0.2">
      <c r="A79" s="18" t="s">
        <v>50</v>
      </c>
      <c r="B79" s="23" t="s">
        <v>127</v>
      </c>
      <c r="C79" s="23" t="s">
        <v>244</v>
      </c>
      <c r="D79" s="18" t="s">
        <v>76</v>
      </c>
      <c r="E79" s="24" t="s">
        <v>245</v>
      </c>
      <c r="F79" s="25" t="s">
        <v>246</v>
      </c>
      <c r="G79" s="26">
        <v>4774.4639999999999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x14ac:dyDescent="0.2">
      <c r="A80" s="28" t="s">
        <v>56</v>
      </c>
      <c r="E80" s="29" t="s">
        <v>364</v>
      </c>
    </row>
    <row r="81" spans="1:16" x14ac:dyDescent="0.2">
      <c r="A81" s="30" t="s">
        <v>58</v>
      </c>
      <c r="E81" s="31" t="s">
        <v>384</v>
      </c>
    </row>
    <row r="82" spans="1:16" ht="25.5" x14ac:dyDescent="0.2">
      <c r="A82" t="s">
        <v>59</v>
      </c>
      <c r="E82" s="29" t="s">
        <v>249</v>
      </c>
    </row>
    <row r="83" spans="1:16" x14ac:dyDescent="0.2">
      <c r="A83" s="18" t="s">
        <v>50</v>
      </c>
      <c r="B83" s="23" t="s">
        <v>131</v>
      </c>
      <c r="C83" s="23" t="s">
        <v>244</v>
      </c>
      <c r="D83" s="18" t="s">
        <v>78</v>
      </c>
      <c r="E83" s="24" t="s">
        <v>245</v>
      </c>
      <c r="F83" s="25" t="s">
        <v>246</v>
      </c>
      <c r="G83" s="26">
        <v>957.6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x14ac:dyDescent="0.2">
      <c r="A84" s="28" t="s">
        <v>56</v>
      </c>
      <c r="E84" s="29" t="s">
        <v>364</v>
      </c>
    </row>
    <row r="85" spans="1:16" x14ac:dyDescent="0.2">
      <c r="A85" s="30" t="s">
        <v>58</v>
      </c>
      <c r="E85" s="31" t="s">
        <v>385</v>
      </c>
    </row>
    <row r="86" spans="1:16" ht="25.5" x14ac:dyDescent="0.2">
      <c r="A86" t="s">
        <v>59</v>
      </c>
      <c r="E86" s="29" t="s">
        <v>249</v>
      </c>
    </row>
    <row r="87" spans="1:16" x14ac:dyDescent="0.2">
      <c r="A87" s="18" t="s">
        <v>50</v>
      </c>
      <c r="B87" s="23" t="s">
        <v>266</v>
      </c>
      <c r="C87" s="23" t="s">
        <v>386</v>
      </c>
      <c r="D87" s="18" t="s">
        <v>52</v>
      </c>
      <c r="E87" s="24" t="s">
        <v>387</v>
      </c>
      <c r="F87" s="25" t="s">
        <v>158</v>
      </c>
      <c r="G87" s="26">
        <v>3.7970000000000002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ht="25.5" x14ac:dyDescent="0.2">
      <c r="A88" s="28" t="s">
        <v>56</v>
      </c>
      <c r="E88" s="29" t="s">
        <v>388</v>
      </c>
    </row>
    <row r="89" spans="1:16" x14ac:dyDescent="0.2">
      <c r="A89" s="30" t="s">
        <v>58</v>
      </c>
      <c r="E89" s="31" t="s">
        <v>389</v>
      </c>
    </row>
    <row r="90" spans="1:16" ht="63.75" x14ac:dyDescent="0.2">
      <c r="A90" t="s">
        <v>59</v>
      </c>
      <c r="E90" s="29" t="s">
        <v>390</v>
      </c>
    </row>
    <row r="91" spans="1:16" x14ac:dyDescent="0.2">
      <c r="A91" s="18" t="s">
        <v>50</v>
      </c>
      <c r="B91" s="23" t="s">
        <v>272</v>
      </c>
      <c r="C91" s="23" t="s">
        <v>391</v>
      </c>
      <c r="D91" s="18" t="s">
        <v>52</v>
      </c>
      <c r="E91" s="24" t="s">
        <v>392</v>
      </c>
      <c r="F91" s="25" t="s">
        <v>158</v>
      </c>
      <c r="G91" s="26">
        <v>225.75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ht="51" x14ac:dyDescent="0.2">
      <c r="A92" s="28" t="s">
        <v>56</v>
      </c>
      <c r="E92" s="29" t="s">
        <v>393</v>
      </c>
    </row>
    <row r="93" spans="1:16" x14ac:dyDescent="0.2">
      <c r="A93" s="30" t="s">
        <v>58</v>
      </c>
      <c r="E93" s="31" t="s">
        <v>394</v>
      </c>
    </row>
    <row r="94" spans="1:16" ht="318.75" x14ac:dyDescent="0.2">
      <c r="A94" t="s">
        <v>59</v>
      </c>
      <c r="E94" s="29" t="s">
        <v>395</v>
      </c>
    </row>
    <row r="95" spans="1:16" x14ac:dyDescent="0.2">
      <c r="A95" s="18" t="s">
        <v>50</v>
      </c>
      <c r="B95" s="23" t="s">
        <v>278</v>
      </c>
      <c r="C95" s="23" t="s">
        <v>396</v>
      </c>
      <c r="D95" s="18" t="s">
        <v>52</v>
      </c>
      <c r="E95" s="24" t="s">
        <v>397</v>
      </c>
      <c r="F95" s="25" t="s">
        <v>158</v>
      </c>
      <c r="G95" s="26">
        <v>225.75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ht="51" x14ac:dyDescent="0.2">
      <c r="A96" s="28" t="s">
        <v>56</v>
      </c>
      <c r="E96" s="29" t="s">
        <v>398</v>
      </c>
    </row>
    <row r="97" spans="1:16" x14ac:dyDescent="0.2">
      <c r="A97" s="30" t="s">
        <v>58</v>
      </c>
      <c r="E97" s="31" t="s">
        <v>394</v>
      </c>
    </row>
    <row r="98" spans="1:16" ht="318.75" x14ac:dyDescent="0.2">
      <c r="A98" t="s">
        <v>59</v>
      </c>
      <c r="E98" s="29" t="s">
        <v>399</v>
      </c>
    </row>
    <row r="99" spans="1:16" x14ac:dyDescent="0.2">
      <c r="A99" s="18" t="s">
        <v>50</v>
      </c>
      <c r="B99" s="23" t="s">
        <v>284</v>
      </c>
      <c r="C99" s="23" t="s">
        <v>400</v>
      </c>
      <c r="D99" s="18" t="s">
        <v>52</v>
      </c>
      <c r="E99" s="24" t="s">
        <v>401</v>
      </c>
      <c r="F99" s="25" t="s">
        <v>246</v>
      </c>
      <c r="G99" s="26">
        <v>5418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6" x14ac:dyDescent="0.2">
      <c r="A100" s="28" t="s">
        <v>56</v>
      </c>
      <c r="E100" s="29" t="s">
        <v>364</v>
      </c>
    </row>
    <row r="101" spans="1:16" x14ac:dyDescent="0.2">
      <c r="A101" s="30" t="s">
        <v>58</v>
      </c>
      <c r="E101" s="31" t="s">
        <v>402</v>
      </c>
    </row>
    <row r="102" spans="1:16" ht="25.5" x14ac:dyDescent="0.2">
      <c r="A102" t="s">
        <v>59</v>
      </c>
      <c r="E102" s="29" t="s">
        <v>249</v>
      </c>
    </row>
    <row r="103" spans="1:16" x14ac:dyDescent="0.2">
      <c r="A103" s="18" t="s">
        <v>50</v>
      </c>
      <c r="B103" s="23" t="s">
        <v>289</v>
      </c>
      <c r="C103" s="23" t="s">
        <v>403</v>
      </c>
      <c r="D103" s="18" t="s">
        <v>52</v>
      </c>
      <c r="E103" s="24" t="s">
        <v>404</v>
      </c>
      <c r="F103" s="25" t="s">
        <v>158</v>
      </c>
      <c r="G103" s="26">
        <v>4.5739999999999998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26</v>
      </c>
    </row>
    <row r="104" spans="1:16" x14ac:dyDescent="0.2">
      <c r="A104" s="28" t="s">
        <v>56</v>
      </c>
      <c r="E104" s="29" t="s">
        <v>405</v>
      </c>
    </row>
    <row r="105" spans="1:16" x14ac:dyDescent="0.2">
      <c r="A105" s="30" t="s">
        <v>58</v>
      </c>
      <c r="E105" s="31" t="s">
        <v>406</v>
      </c>
    </row>
    <row r="106" spans="1:16" ht="318.75" x14ac:dyDescent="0.2">
      <c r="A106" t="s">
        <v>59</v>
      </c>
      <c r="E106" s="29" t="s">
        <v>407</v>
      </c>
    </row>
    <row r="107" spans="1:16" x14ac:dyDescent="0.2">
      <c r="A107" s="18" t="s">
        <v>50</v>
      </c>
      <c r="B107" s="23" t="s">
        <v>295</v>
      </c>
      <c r="C107" s="23" t="s">
        <v>408</v>
      </c>
      <c r="D107" s="18" t="s">
        <v>52</v>
      </c>
      <c r="E107" s="24" t="s">
        <v>409</v>
      </c>
      <c r="F107" s="25" t="s">
        <v>246</v>
      </c>
      <c r="G107" s="26">
        <v>109.776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26</v>
      </c>
    </row>
    <row r="108" spans="1:16" x14ac:dyDescent="0.2">
      <c r="A108" s="28" t="s">
        <v>56</v>
      </c>
      <c r="E108" s="29" t="s">
        <v>410</v>
      </c>
    </row>
    <row r="109" spans="1:16" x14ac:dyDescent="0.2">
      <c r="A109" s="30" t="s">
        <v>58</v>
      </c>
      <c r="E109" s="31" t="s">
        <v>411</v>
      </c>
    </row>
    <row r="110" spans="1:16" ht="25.5" x14ac:dyDescent="0.2">
      <c r="A110" t="s">
        <v>59</v>
      </c>
      <c r="E110" s="29" t="s">
        <v>249</v>
      </c>
    </row>
    <row r="111" spans="1:16" x14ac:dyDescent="0.2">
      <c r="A111" s="18" t="s">
        <v>50</v>
      </c>
      <c r="B111" s="23" t="s">
        <v>300</v>
      </c>
      <c r="C111" s="23" t="s">
        <v>412</v>
      </c>
      <c r="D111" s="18" t="s">
        <v>52</v>
      </c>
      <c r="E111" s="24" t="s">
        <v>413</v>
      </c>
      <c r="F111" s="25" t="s">
        <v>158</v>
      </c>
      <c r="G111" s="26">
        <v>16.454999999999998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26</v>
      </c>
    </row>
    <row r="112" spans="1:16" ht="25.5" x14ac:dyDescent="0.2">
      <c r="A112" s="28" t="s">
        <v>56</v>
      </c>
      <c r="E112" s="29" t="s">
        <v>414</v>
      </c>
    </row>
    <row r="113" spans="1:16" x14ac:dyDescent="0.2">
      <c r="A113" s="30" t="s">
        <v>58</v>
      </c>
      <c r="E113" s="31" t="s">
        <v>415</v>
      </c>
    </row>
    <row r="114" spans="1:16" ht="267.75" x14ac:dyDescent="0.2">
      <c r="A114" t="s">
        <v>59</v>
      </c>
      <c r="E114" s="29" t="s">
        <v>416</v>
      </c>
    </row>
    <row r="115" spans="1:16" x14ac:dyDescent="0.2">
      <c r="A115" s="18" t="s">
        <v>50</v>
      </c>
      <c r="B115" s="23" t="s">
        <v>305</v>
      </c>
      <c r="C115" s="23" t="s">
        <v>254</v>
      </c>
      <c r="D115" s="18" t="s">
        <v>52</v>
      </c>
      <c r="E115" s="24" t="s">
        <v>255</v>
      </c>
      <c r="F115" s="25" t="s">
        <v>158</v>
      </c>
      <c r="G115" s="26">
        <v>324.14299999999997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26</v>
      </c>
    </row>
    <row r="116" spans="1:16" x14ac:dyDescent="0.2">
      <c r="A116" s="28" t="s">
        <v>56</v>
      </c>
      <c r="E116" s="29" t="s">
        <v>417</v>
      </c>
    </row>
    <row r="117" spans="1:16" x14ac:dyDescent="0.2">
      <c r="A117" s="30" t="s">
        <v>58</v>
      </c>
      <c r="E117" s="31" t="s">
        <v>418</v>
      </c>
    </row>
    <row r="118" spans="1:16" ht="191.25" x14ac:dyDescent="0.2">
      <c r="A118" t="s">
        <v>59</v>
      </c>
      <c r="E118" s="29" t="s">
        <v>257</v>
      </c>
    </row>
    <row r="119" spans="1:16" x14ac:dyDescent="0.2">
      <c r="A119" s="18" t="s">
        <v>50</v>
      </c>
      <c r="B119" s="23" t="s">
        <v>307</v>
      </c>
      <c r="C119" s="23" t="s">
        <v>258</v>
      </c>
      <c r="D119" s="18" t="s">
        <v>52</v>
      </c>
      <c r="E119" s="24" t="s">
        <v>259</v>
      </c>
      <c r="F119" s="25" t="s">
        <v>158</v>
      </c>
      <c r="G119" s="26">
        <v>16.454999999999998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26</v>
      </c>
    </row>
    <row r="120" spans="1:16" ht="38.25" x14ac:dyDescent="0.2">
      <c r="A120" s="28" t="s">
        <v>56</v>
      </c>
      <c r="E120" s="29" t="s">
        <v>419</v>
      </c>
    </row>
    <row r="121" spans="1:16" x14ac:dyDescent="0.2">
      <c r="A121" s="30" t="s">
        <v>58</v>
      </c>
      <c r="E121" s="31" t="s">
        <v>415</v>
      </c>
    </row>
    <row r="122" spans="1:16" ht="280.5" x14ac:dyDescent="0.2">
      <c r="A122" t="s">
        <v>59</v>
      </c>
      <c r="E122" s="29" t="s">
        <v>261</v>
      </c>
    </row>
    <row r="123" spans="1:16" x14ac:dyDescent="0.2">
      <c r="A123" s="18" t="s">
        <v>50</v>
      </c>
      <c r="B123" s="23" t="s">
        <v>313</v>
      </c>
      <c r="C123" s="23" t="s">
        <v>420</v>
      </c>
      <c r="D123" s="18" t="s">
        <v>52</v>
      </c>
      <c r="E123" s="24" t="s">
        <v>421</v>
      </c>
      <c r="F123" s="25" t="s">
        <v>158</v>
      </c>
      <c r="G123" s="26">
        <v>2.1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26</v>
      </c>
    </row>
    <row r="124" spans="1:16" ht="25.5" x14ac:dyDescent="0.2">
      <c r="A124" s="28" t="s">
        <v>56</v>
      </c>
      <c r="E124" s="29" t="s">
        <v>422</v>
      </c>
    </row>
    <row r="125" spans="1:16" x14ac:dyDescent="0.2">
      <c r="A125" s="30" t="s">
        <v>58</v>
      </c>
      <c r="E125" s="31" t="s">
        <v>423</v>
      </c>
    </row>
    <row r="126" spans="1:16" ht="242.25" x14ac:dyDescent="0.2">
      <c r="A126" t="s">
        <v>59</v>
      </c>
      <c r="E126" s="29" t="s">
        <v>424</v>
      </c>
    </row>
    <row r="127" spans="1:16" x14ac:dyDescent="0.2">
      <c r="A127" s="18" t="s">
        <v>50</v>
      </c>
      <c r="B127" s="23" t="s">
        <v>317</v>
      </c>
      <c r="C127" s="23" t="s">
        <v>425</v>
      </c>
      <c r="D127" s="18" t="s">
        <v>52</v>
      </c>
      <c r="E127" s="24" t="s">
        <v>426</v>
      </c>
      <c r="F127" s="25" t="s">
        <v>158</v>
      </c>
      <c r="G127" s="26">
        <v>2.1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26</v>
      </c>
    </row>
    <row r="128" spans="1:16" x14ac:dyDescent="0.2">
      <c r="A128" s="28" t="s">
        <v>56</v>
      </c>
      <c r="E128" s="29" t="s">
        <v>427</v>
      </c>
    </row>
    <row r="129" spans="1:16" x14ac:dyDescent="0.2">
      <c r="A129" s="30" t="s">
        <v>58</v>
      </c>
      <c r="E129" s="31" t="s">
        <v>423</v>
      </c>
    </row>
    <row r="130" spans="1:16" ht="242.25" x14ac:dyDescent="0.2">
      <c r="A130" t="s">
        <v>59</v>
      </c>
      <c r="E130" s="29" t="s">
        <v>428</v>
      </c>
    </row>
    <row r="131" spans="1:16" x14ac:dyDescent="0.2">
      <c r="A131" s="18" t="s">
        <v>50</v>
      </c>
      <c r="B131" s="23" t="s">
        <v>323</v>
      </c>
      <c r="C131" s="23" t="s">
        <v>429</v>
      </c>
      <c r="D131" s="18" t="s">
        <v>52</v>
      </c>
      <c r="E131" s="24" t="s">
        <v>430</v>
      </c>
      <c r="F131" s="25" t="s">
        <v>158</v>
      </c>
      <c r="G131" s="26">
        <v>40.648000000000003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26</v>
      </c>
    </row>
    <row r="132" spans="1:16" ht="38.25" x14ac:dyDescent="0.2">
      <c r="A132" s="28" t="s">
        <v>56</v>
      </c>
      <c r="E132" s="29" t="s">
        <v>431</v>
      </c>
    </row>
    <row r="133" spans="1:16" x14ac:dyDescent="0.2">
      <c r="A133" s="30" t="s">
        <v>58</v>
      </c>
      <c r="E133" s="31" t="s">
        <v>432</v>
      </c>
    </row>
    <row r="134" spans="1:16" ht="229.5" x14ac:dyDescent="0.2">
      <c r="A134" t="s">
        <v>59</v>
      </c>
      <c r="E134" s="29" t="s">
        <v>433</v>
      </c>
    </row>
    <row r="135" spans="1:16" x14ac:dyDescent="0.2">
      <c r="A135" s="18" t="s">
        <v>50</v>
      </c>
      <c r="B135" s="23" t="s">
        <v>329</v>
      </c>
      <c r="C135" s="23" t="s">
        <v>434</v>
      </c>
      <c r="D135" s="18" t="s">
        <v>52</v>
      </c>
      <c r="E135" s="24" t="s">
        <v>435</v>
      </c>
      <c r="F135" s="25" t="s">
        <v>158</v>
      </c>
      <c r="G135" s="26">
        <v>40.648000000000003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26</v>
      </c>
    </row>
    <row r="136" spans="1:16" ht="38.25" x14ac:dyDescent="0.2">
      <c r="A136" s="28" t="s">
        <v>56</v>
      </c>
      <c r="E136" s="29" t="s">
        <v>436</v>
      </c>
    </row>
    <row r="137" spans="1:16" x14ac:dyDescent="0.2">
      <c r="A137" s="30" t="s">
        <v>58</v>
      </c>
      <c r="E137" s="31" t="s">
        <v>432</v>
      </c>
    </row>
    <row r="138" spans="1:16" ht="229.5" x14ac:dyDescent="0.2">
      <c r="A138" t="s">
        <v>59</v>
      </c>
      <c r="E138" s="29" t="s">
        <v>437</v>
      </c>
    </row>
    <row r="139" spans="1:16" x14ac:dyDescent="0.2">
      <c r="A139" s="18" t="s">
        <v>50</v>
      </c>
      <c r="B139" s="23" t="s">
        <v>333</v>
      </c>
      <c r="C139" s="23" t="s">
        <v>438</v>
      </c>
      <c r="D139" s="18" t="s">
        <v>52</v>
      </c>
      <c r="E139" s="24" t="s">
        <v>439</v>
      </c>
      <c r="F139" s="25" t="s">
        <v>158</v>
      </c>
      <c r="G139" s="26">
        <v>15.015000000000001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26</v>
      </c>
    </row>
    <row r="140" spans="1:16" ht="25.5" x14ac:dyDescent="0.2">
      <c r="A140" s="28" t="s">
        <v>56</v>
      </c>
      <c r="E140" s="29" t="s">
        <v>440</v>
      </c>
    </row>
    <row r="141" spans="1:16" x14ac:dyDescent="0.2">
      <c r="A141" s="30" t="s">
        <v>58</v>
      </c>
      <c r="E141" s="31" t="s">
        <v>441</v>
      </c>
    </row>
    <row r="142" spans="1:16" ht="293.25" x14ac:dyDescent="0.2">
      <c r="A142" t="s">
        <v>59</v>
      </c>
      <c r="E142" s="29" t="s">
        <v>442</v>
      </c>
    </row>
    <row r="143" spans="1:16" x14ac:dyDescent="0.2">
      <c r="A143" s="18" t="s">
        <v>50</v>
      </c>
      <c r="B143" s="23" t="s">
        <v>443</v>
      </c>
      <c r="C143" s="23" t="s">
        <v>444</v>
      </c>
      <c r="D143" s="18" t="s">
        <v>52</v>
      </c>
      <c r="E143" s="24" t="s">
        <v>445</v>
      </c>
      <c r="F143" s="25" t="s">
        <v>158</v>
      </c>
      <c r="G143" s="26">
        <v>5.7279999999999998</v>
      </c>
      <c r="H143" s="27"/>
      <c r="I143" s="27">
        <f>ROUND(ROUND(H143,2)*ROUND(G143,3),2)</f>
        <v>0</v>
      </c>
      <c r="J143" s="25" t="s">
        <v>55</v>
      </c>
      <c r="O143">
        <f>(I143*21)/100</f>
        <v>0</v>
      </c>
      <c r="P143" t="s">
        <v>26</v>
      </c>
    </row>
    <row r="144" spans="1:16" ht="38.25" x14ac:dyDescent="0.2">
      <c r="A144" s="28" t="s">
        <v>56</v>
      </c>
      <c r="E144" s="29" t="s">
        <v>446</v>
      </c>
    </row>
    <row r="145" spans="1:16" x14ac:dyDescent="0.2">
      <c r="A145" s="30" t="s">
        <v>58</v>
      </c>
      <c r="E145" s="31" t="s">
        <v>447</v>
      </c>
    </row>
    <row r="146" spans="1:16" ht="267.75" x14ac:dyDescent="0.2">
      <c r="A146" t="s">
        <v>59</v>
      </c>
      <c r="E146" s="29" t="s">
        <v>448</v>
      </c>
    </row>
    <row r="147" spans="1:16" x14ac:dyDescent="0.2">
      <c r="A147" s="18" t="s">
        <v>50</v>
      </c>
      <c r="B147" s="23" t="s">
        <v>449</v>
      </c>
      <c r="C147" s="23" t="s">
        <v>262</v>
      </c>
      <c r="D147" s="18" t="s">
        <v>52</v>
      </c>
      <c r="E147" s="24" t="s">
        <v>263</v>
      </c>
      <c r="F147" s="25" t="s">
        <v>181</v>
      </c>
      <c r="G147" s="26">
        <v>836</v>
      </c>
      <c r="H147" s="27"/>
      <c r="I147" s="27">
        <f>ROUND(ROUND(H147,2)*ROUND(G147,3),2)</f>
        <v>0</v>
      </c>
      <c r="J147" s="25" t="s">
        <v>55</v>
      </c>
      <c r="O147">
        <f>(I147*21)/100</f>
        <v>0</v>
      </c>
      <c r="P147" t="s">
        <v>26</v>
      </c>
    </row>
    <row r="148" spans="1:16" ht="25.5" x14ac:dyDescent="0.2">
      <c r="A148" s="28" t="s">
        <v>56</v>
      </c>
      <c r="E148" s="29" t="s">
        <v>450</v>
      </c>
    </row>
    <row r="149" spans="1:16" x14ac:dyDescent="0.2">
      <c r="A149" s="30" t="s">
        <v>58</v>
      </c>
      <c r="E149" s="31" t="s">
        <v>451</v>
      </c>
    </row>
    <row r="150" spans="1:16" ht="38.25" x14ac:dyDescent="0.2">
      <c r="A150" t="s">
        <v>59</v>
      </c>
      <c r="E150" s="29" t="s">
        <v>265</v>
      </c>
    </row>
    <row r="151" spans="1:16" x14ac:dyDescent="0.2">
      <c r="A151" s="18" t="s">
        <v>50</v>
      </c>
      <c r="B151" s="23" t="s">
        <v>452</v>
      </c>
      <c r="C151" s="23" t="s">
        <v>267</v>
      </c>
      <c r="D151" s="18" t="s">
        <v>52</v>
      </c>
      <c r="E151" s="24" t="s">
        <v>268</v>
      </c>
      <c r="F151" s="25" t="s">
        <v>181</v>
      </c>
      <c r="G151" s="26">
        <v>315.77499999999998</v>
      </c>
      <c r="H151" s="27"/>
      <c r="I151" s="27">
        <f>ROUND(ROUND(H151,2)*ROUND(G151,3),2)</f>
        <v>0</v>
      </c>
      <c r="J151" s="25" t="s">
        <v>55</v>
      </c>
      <c r="O151">
        <f>(I151*21)/100</f>
        <v>0</v>
      </c>
      <c r="P151" t="s">
        <v>26</v>
      </c>
    </row>
    <row r="152" spans="1:16" x14ac:dyDescent="0.2">
      <c r="A152" s="28" t="s">
        <v>56</v>
      </c>
      <c r="E152" s="29" t="s">
        <v>453</v>
      </c>
    </row>
    <row r="153" spans="1:16" x14ac:dyDescent="0.2">
      <c r="A153" s="30" t="s">
        <v>58</v>
      </c>
      <c r="E153" s="31" t="s">
        <v>454</v>
      </c>
    </row>
    <row r="154" spans="1:16" ht="25.5" x14ac:dyDescent="0.2">
      <c r="A154" t="s">
        <v>59</v>
      </c>
      <c r="E154" s="29" t="s">
        <v>271</v>
      </c>
    </row>
    <row r="155" spans="1:16" x14ac:dyDescent="0.2">
      <c r="A155" s="18" t="s">
        <v>50</v>
      </c>
      <c r="B155" s="23" t="s">
        <v>455</v>
      </c>
      <c r="C155" s="23" t="s">
        <v>273</v>
      </c>
      <c r="D155" s="18" t="s">
        <v>52</v>
      </c>
      <c r="E155" s="24" t="s">
        <v>274</v>
      </c>
      <c r="F155" s="25" t="s">
        <v>181</v>
      </c>
      <c r="G155" s="26">
        <v>241.977</v>
      </c>
      <c r="H155" s="27"/>
      <c r="I155" s="27">
        <f>ROUND(ROUND(H155,2)*ROUND(G155,3),2)</f>
        <v>0</v>
      </c>
      <c r="J155" s="25" t="s">
        <v>55</v>
      </c>
      <c r="O155">
        <f>(I155*21)/100</f>
        <v>0</v>
      </c>
      <c r="P155" t="s">
        <v>26</v>
      </c>
    </row>
    <row r="156" spans="1:16" x14ac:dyDescent="0.2">
      <c r="A156" s="28" t="s">
        <v>56</v>
      </c>
      <c r="E156" s="29" t="s">
        <v>456</v>
      </c>
    </row>
    <row r="157" spans="1:16" x14ac:dyDescent="0.2">
      <c r="A157" s="30" t="s">
        <v>58</v>
      </c>
      <c r="E157" s="31" t="s">
        <v>457</v>
      </c>
    </row>
    <row r="158" spans="1:16" x14ac:dyDescent="0.2">
      <c r="A158" t="s">
        <v>59</v>
      </c>
      <c r="E158" s="29" t="s">
        <v>277</v>
      </c>
    </row>
    <row r="159" spans="1:16" x14ac:dyDescent="0.2">
      <c r="A159" s="18" t="s">
        <v>50</v>
      </c>
      <c r="B159" s="23" t="s">
        <v>458</v>
      </c>
      <c r="C159" s="23" t="s">
        <v>279</v>
      </c>
      <c r="D159" s="18" t="s">
        <v>52</v>
      </c>
      <c r="E159" s="24" t="s">
        <v>280</v>
      </c>
      <c r="F159" s="25" t="s">
        <v>181</v>
      </c>
      <c r="G159" s="26">
        <v>301.92399999999998</v>
      </c>
      <c r="H159" s="27"/>
      <c r="I159" s="27">
        <f>ROUND(ROUND(H159,2)*ROUND(G159,3),2)</f>
        <v>0</v>
      </c>
      <c r="J159" s="25" t="s">
        <v>55</v>
      </c>
      <c r="O159">
        <f>(I159*21)/100</f>
        <v>0</v>
      </c>
      <c r="P159" t="s">
        <v>26</v>
      </c>
    </row>
    <row r="160" spans="1:16" x14ac:dyDescent="0.2">
      <c r="A160" s="28" t="s">
        <v>56</v>
      </c>
      <c r="E160" s="29" t="s">
        <v>281</v>
      </c>
    </row>
    <row r="161" spans="1:18" x14ac:dyDescent="0.2">
      <c r="A161" s="30" t="s">
        <v>58</v>
      </c>
      <c r="E161" s="31" t="s">
        <v>459</v>
      </c>
    </row>
    <row r="162" spans="1:18" ht="38.25" x14ac:dyDescent="0.2">
      <c r="A162" t="s">
        <v>59</v>
      </c>
      <c r="E162" s="29" t="s">
        <v>283</v>
      </c>
    </row>
    <row r="163" spans="1:18" x14ac:dyDescent="0.2">
      <c r="A163" s="18" t="s">
        <v>50</v>
      </c>
      <c r="B163" s="23" t="s">
        <v>460</v>
      </c>
      <c r="C163" s="23" t="s">
        <v>285</v>
      </c>
      <c r="D163" s="18" t="s">
        <v>52</v>
      </c>
      <c r="E163" s="24" t="s">
        <v>286</v>
      </c>
      <c r="F163" s="25" t="s">
        <v>181</v>
      </c>
      <c r="G163" s="26">
        <v>301.92399999999998</v>
      </c>
      <c r="H163" s="27"/>
      <c r="I163" s="27">
        <f>ROUND(ROUND(H163,2)*ROUND(G163,3),2)</f>
        <v>0</v>
      </c>
      <c r="J163" s="25" t="s">
        <v>55</v>
      </c>
      <c r="O163">
        <f>(I163*21)/100</f>
        <v>0</v>
      </c>
      <c r="P163" t="s">
        <v>26</v>
      </c>
    </row>
    <row r="164" spans="1:18" x14ac:dyDescent="0.2">
      <c r="A164" s="28" t="s">
        <v>56</v>
      </c>
      <c r="E164" s="29" t="s">
        <v>52</v>
      </c>
    </row>
    <row r="165" spans="1:18" x14ac:dyDescent="0.2">
      <c r="A165" s="30" t="s">
        <v>58</v>
      </c>
      <c r="E165" s="31" t="s">
        <v>459</v>
      </c>
    </row>
    <row r="166" spans="1:18" ht="25.5" x14ac:dyDescent="0.2">
      <c r="A166" t="s">
        <v>59</v>
      </c>
      <c r="E166" s="29" t="s">
        <v>287</v>
      </c>
    </row>
    <row r="167" spans="1:18" x14ac:dyDescent="0.2">
      <c r="A167" s="18" t="s">
        <v>50</v>
      </c>
      <c r="B167" s="23" t="s">
        <v>461</v>
      </c>
      <c r="C167" s="23" t="s">
        <v>462</v>
      </c>
      <c r="D167" s="18" t="s">
        <v>52</v>
      </c>
      <c r="E167" s="24" t="s">
        <v>463</v>
      </c>
      <c r="F167" s="25" t="s">
        <v>181</v>
      </c>
      <c r="G167" s="26">
        <v>58.4</v>
      </c>
      <c r="H167" s="27"/>
      <c r="I167" s="27">
        <f>ROUND(ROUND(H167,2)*ROUND(G167,3),2)</f>
        <v>0</v>
      </c>
      <c r="J167" s="25" t="s">
        <v>55</v>
      </c>
      <c r="O167">
        <f>(I167*21)/100</f>
        <v>0</v>
      </c>
      <c r="P167" t="s">
        <v>26</v>
      </c>
    </row>
    <row r="168" spans="1:18" ht="25.5" x14ac:dyDescent="0.2">
      <c r="A168" s="28" t="s">
        <v>56</v>
      </c>
      <c r="E168" s="29" t="s">
        <v>464</v>
      </c>
    </row>
    <row r="169" spans="1:18" x14ac:dyDescent="0.2">
      <c r="A169" s="30" t="s">
        <v>58</v>
      </c>
      <c r="E169" s="31" t="s">
        <v>465</v>
      </c>
    </row>
    <row r="170" spans="1:18" ht="38.25" x14ac:dyDescent="0.2">
      <c r="A170" t="s">
        <v>59</v>
      </c>
      <c r="E170" s="29" t="s">
        <v>466</v>
      </c>
    </row>
    <row r="171" spans="1:18" ht="25.5" x14ac:dyDescent="0.2">
      <c r="A171" s="18" t="s">
        <v>50</v>
      </c>
      <c r="B171" s="23" t="s">
        <v>467</v>
      </c>
      <c r="C171" s="23" t="s">
        <v>468</v>
      </c>
      <c r="D171" s="18" t="s">
        <v>52</v>
      </c>
      <c r="E171" s="24" t="s">
        <v>469</v>
      </c>
      <c r="F171" s="25" t="s">
        <v>98</v>
      </c>
      <c r="G171" s="26">
        <v>1</v>
      </c>
      <c r="H171" s="27"/>
      <c r="I171" s="27">
        <f>ROUND(ROUND(H171,2)*ROUND(G171,3),2)</f>
        <v>0</v>
      </c>
      <c r="J171" s="25" t="s">
        <v>55</v>
      </c>
      <c r="O171">
        <f>(I171*21)/100</f>
        <v>0</v>
      </c>
      <c r="P171" t="s">
        <v>26</v>
      </c>
    </row>
    <row r="172" spans="1:18" ht="25.5" x14ac:dyDescent="0.2">
      <c r="A172" s="28" t="s">
        <v>56</v>
      </c>
      <c r="E172" s="29" t="s">
        <v>470</v>
      </c>
    </row>
    <row r="173" spans="1:18" x14ac:dyDescent="0.2">
      <c r="A173" s="30" t="s">
        <v>58</v>
      </c>
      <c r="E173" s="31" t="s">
        <v>52</v>
      </c>
    </row>
    <row r="174" spans="1:18" ht="114.75" x14ac:dyDescent="0.2">
      <c r="A174" t="s">
        <v>59</v>
      </c>
      <c r="E174" s="29" t="s">
        <v>471</v>
      </c>
    </row>
    <row r="175" spans="1:18" ht="12.75" customHeight="1" x14ac:dyDescent="0.2">
      <c r="A175" s="5" t="s">
        <v>47</v>
      </c>
      <c r="B175" s="5"/>
      <c r="C175" s="32" t="s">
        <v>26</v>
      </c>
      <c r="D175" s="5"/>
      <c r="E175" s="21" t="s">
        <v>288</v>
      </c>
      <c r="F175" s="5"/>
      <c r="G175" s="5"/>
      <c r="H175" s="5"/>
      <c r="I175" s="33">
        <f>0+Q175</f>
        <v>0</v>
      </c>
      <c r="J175" s="5"/>
      <c r="O175">
        <f>0+R175</f>
        <v>0</v>
      </c>
      <c r="Q175">
        <f>0+I176+I180+I184+I188+I192+I196+I200+I204+I208+I212+I216+I220</f>
        <v>0</v>
      </c>
      <c r="R175">
        <f>0+O176+O180+O184+O188+O192+O196+O200+O204+O208+O212+O216+O220</f>
        <v>0</v>
      </c>
    </row>
    <row r="176" spans="1:18" x14ac:dyDescent="0.2">
      <c r="A176" s="18" t="s">
        <v>50</v>
      </c>
      <c r="B176" s="23" t="s">
        <v>472</v>
      </c>
      <c r="C176" s="23" t="s">
        <v>473</v>
      </c>
      <c r="D176" s="18" t="s">
        <v>52</v>
      </c>
      <c r="E176" s="24" t="s">
        <v>474</v>
      </c>
      <c r="F176" s="25" t="s">
        <v>152</v>
      </c>
      <c r="G176" s="26">
        <v>11.004</v>
      </c>
      <c r="H176" s="27"/>
      <c r="I176" s="27">
        <f>ROUND(ROUND(H176,2)*ROUND(G176,3),2)</f>
        <v>0</v>
      </c>
      <c r="J176" s="25" t="s">
        <v>55</v>
      </c>
      <c r="O176">
        <f>(I176*21)/100</f>
        <v>0</v>
      </c>
      <c r="P176" t="s">
        <v>26</v>
      </c>
    </row>
    <row r="177" spans="1:16" ht="25.5" x14ac:dyDescent="0.2">
      <c r="A177" s="28" t="s">
        <v>56</v>
      </c>
      <c r="E177" s="29" t="s">
        <v>475</v>
      </c>
    </row>
    <row r="178" spans="1:16" x14ac:dyDescent="0.2">
      <c r="A178" s="30" t="s">
        <v>58</v>
      </c>
      <c r="E178" s="31" t="s">
        <v>476</v>
      </c>
    </row>
    <row r="179" spans="1:16" ht="165.75" x14ac:dyDescent="0.2">
      <c r="A179" t="s">
        <v>59</v>
      </c>
      <c r="E179" s="29" t="s">
        <v>477</v>
      </c>
    </row>
    <row r="180" spans="1:16" x14ac:dyDescent="0.2">
      <c r="A180" s="18" t="s">
        <v>50</v>
      </c>
      <c r="B180" s="23" t="s">
        <v>478</v>
      </c>
      <c r="C180" s="23" t="s">
        <v>479</v>
      </c>
      <c r="D180" s="18" t="s">
        <v>52</v>
      </c>
      <c r="E180" s="24" t="s">
        <v>480</v>
      </c>
      <c r="F180" s="25" t="s">
        <v>158</v>
      </c>
      <c r="G180" s="26">
        <v>4.7E-2</v>
      </c>
      <c r="H180" s="27"/>
      <c r="I180" s="27">
        <f>ROUND(ROUND(H180,2)*ROUND(G180,3),2)</f>
        <v>0</v>
      </c>
      <c r="J180" s="25" t="s">
        <v>55</v>
      </c>
      <c r="O180">
        <f>(I180*21)/100</f>
        <v>0</v>
      </c>
      <c r="P180" t="s">
        <v>26</v>
      </c>
    </row>
    <row r="181" spans="1:16" x14ac:dyDescent="0.2">
      <c r="A181" s="28" t="s">
        <v>56</v>
      </c>
      <c r="E181" s="29" t="s">
        <v>481</v>
      </c>
    </row>
    <row r="182" spans="1:16" x14ac:dyDescent="0.2">
      <c r="A182" s="30" t="s">
        <v>58</v>
      </c>
      <c r="E182" s="31" t="s">
        <v>482</v>
      </c>
    </row>
    <row r="183" spans="1:16" ht="51" x14ac:dyDescent="0.2">
      <c r="A183" t="s">
        <v>59</v>
      </c>
      <c r="E183" s="29" t="s">
        <v>483</v>
      </c>
    </row>
    <row r="184" spans="1:16" x14ac:dyDescent="0.2">
      <c r="A184" s="18" t="s">
        <v>50</v>
      </c>
      <c r="B184" s="23" t="s">
        <v>484</v>
      </c>
      <c r="C184" s="23" t="s">
        <v>485</v>
      </c>
      <c r="D184" s="18" t="s">
        <v>72</v>
      </c>
      <c r="E184" s="24" t="s">
        <v>486</v>
      </c>
      <c r="F184" s="25" t="s">
        <v>158</v>
      </c>
      <c r="G184" s="26">
        <v>19.95</v>
      </c>
      <c r="H184" s="27"/>
      <c r="I184" s="27">
        <f>ROUND(ROUND(H184,2)*ROUND(G184,3),2)</f>
        <v>0</v>
      </c>
      <c r="J184" s="25" t="s">
        <v>55</v>
      </c>
      <c r="O184">
        <f>(I184*21)/100</f>
        <v>0</v>
      </c>
      <c r="P184" t="s">
        <v>26</v>
      </c>
    </row>
    <row r="185" spans="1:16" ht="51" x14ac:dyDescent="0.2">
      <c r="A185" s="28" t="s">
        <v>56</v>
      </c>
      <c r="E185" s="29" t="s">
        <v>487</v>
      </c>
    </row>
    <row r="186" spans="1:16" x14ac:dyDescent="0.2">
      <c r="A186" s="30" t="s">
        <v>58</v>
      </c>
      <c r="E186" s="31" t="s">
        <v>52</v>
      </c>
    </row>
    <row r="187" spans="1:16" ht="38.25" x14ac:dyDescent="0.2">
      <c r="A187" t="s">
        <v>59</v>
      </c>
      <c r="E187" s="29" t="s">
        <v>488</v>
      </c>
    </row>
    <row r="188" spans="1:16" x14ac:dyDescent="0.2">
      <c r="A188" s="18" t="s">
        <v>50</v>
      </c>
      <c r="B188" s="23" t="s">
        <v>489</v>
      </c>
      <c r="C188" s="23" t="s">
        <v>485</v>
      </c>
      <c r="D188" s="18" t="s">
        <v>76</v>
      </c>
      <c r="E188" s="24" t="s">
        <v>486</v>
      </c>
      <c r="F188" s="25" t="s">
        <v>158</v>
      </c>
      <c r="G188" s="26">
        <v>19.95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26</v>
      </c>
    </row>
    <row r="189" spans="1:16" ht="51" x14ac:dyDescent="0.2">
      <c r="A189" s="28" t="s">
        <v>56</v>
      </c>
      <c r="E189" s="29" t="s">
        <v>490</v>
      </c>
    </row>
    <row r="190" spans="1:16" x14ac:dyDescent="0.2">
      <c r="A190" s="30" t="s">
        <v>58</v>
      </c>
      <c r="E190" s="31" t="s">
        <v>52</v>
      </c>
    </row>
    <row r="191" spans="1:16" ht="38.25" x14ac:dyDescent="0.2">
      <c r="A191" t="s">
        <v>59</v>
      </c>
      <c r="E191" s="29" t="s">
        <v>488</v>
      </c>
    </row>
    <row r="192" spans="1:16" x14ac:dyDescent="0.2">
      <c r="A192" s="18" t="s">
        <v>50</v>
      </c>
      <c r="B192" s="23" t="s">
        <v>491</v>
      </c>
      <c r="C192" s="23" t="s">
        <v>492</v>
      </c>
      <c r="D192" s="18" t="s">
        <v>52</v>
      </c>
      <c r="E192" s="24" t="s">
        <v>493</v>
      </c>
      <c r="F192" s="25" t="s">
        <v>141</v>
      </c>
      <c r="G192" s="26">
        <v>3.8010000000000002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26</v>
      </c>
    </row>
    <row r="193" spans="1:16" ht="51" x14ac:dyDescent="0.2">
      <c r="A193" s="28" t="s">
        <v>56</v>
      </c>
      <c r="E193" s="29" t="s">
        <v>494</v>
      </c>
    </row>
    <row r="194" spans="1:16" x14ac:dyDescent="0.2">
      <c r="A194" s="30" t="s">
        <v>58</v>
      </c>
      <c r="E194" s="31" t="s">
        <v>495</v>
      </c>
    </row>
    <row r="195" spans="1:16" ht="38.25" x14ac:dyDescent="0.2">
      <c r="A195" t="s">
        <v>59</v>
      </c>
      <c r="E195" s="29" t="s">
        <v>496</v>
      </c>
    </row>
    <row r="196" spans="1:16" x14ac:dyDescent="0.2">
      <c r="A196" s="18" t="s">
        <v>50</v>
      </c>
      <c r="B196" s="23" t="s">
        <v>497</v>
      </c>
      <c r="C196" s="23" t="s">
        <v>498</v>
      </c>
      <c r="D196" s="18" t="s">
        <v>52</v>
      </c>
      <c r="E196" s="24" t="s">
        <v>499</v>
      </c>
      <c r="F196" s="25" t="s">
        <v>181</v>
      </c>
      <c r="G196" s="26">
        <v>82.424999999999997</v>
      </c>
      <c r="H196" s="27"/>
      <c r="I196" s="27">
        <f>ROUND(ROUND(H196,2)*ROUND(G196,3),2)</f>
        <v>0</v>
      </c>
      <c r="J196" s="25" t="s">
        <v>55</v>
      </c>
      <c r="O196">
        <f>(I196*21)/100</f>
        <v>0</v>
      </c>
      <c r="P196" t="s">
        <v>26</v>
      </c>
    </row>
    <row r="197" spans="1:16" x14ac:dyDescent="0.2">
      <c r="A197" s="28" t="s">
        <v>56</v>
      </c>
      <c r="E197" s="29" t="s">
        <v>500</v>
      </c>
    </row>
    <row r="198" spans="1:16" x14ac:dyDescent="0.2">
      <c r="A198" s="30" t="s">
        <v>58</v>
      </c>
      <c r="E198" s="31" t="s">
        <v>501</v>
      </c>
    </row>
    <row r="199" spans="1:16" ht="25.5" x14ac:dyDescent="0.2">
      <c r="A199" t="s">
        <v>59</v>
      </c>
      <c r="E199" s="29" t="s">
        <v>502</v>
      </c>
    </row>
    <row r="200" spans="1:16" x14ac:dyDescent="0.2">
      <c r="A200" s="18" t="s">
        <v>50</v>
      </c>
      <c r="B200" s="23" t="s">
        <v>503</v>
      </c>
      <c r="C200" s="23" t="s">
        <v>504</v>
      </c>
      <c r="D200" s="18" t="s">
        <v>52</v>
      </c>
      <c r="E200" s="24" t="s">
        <v>505</v>
      </c>
      <c r="F200" s="25" t="s">
        <v>152</v>
      </c>
      <c r="G200" s="26">
        <v>181</v>
      </c>
      <c r="H200" s="27"/>
      <c r="I200" s="27">
        <f>ROUND(ROUND(H200,2)*ROUND(G200,3),2)</f>
        <v>0</v>
      </c>
      <c r="J200" s="25" t="s">
        <v>55</v>
      </c>
      <c r="O200">
        <f>(I200*21)/100</f>
        <v>0</v>
      </c>
      <c r="P200" t="s">
        <v>26</v>
      </c>
    </row>
    <row r="201" spans="1:16" ht="25.5" x14ac:dyDescent="0.2">
      <c r="A201" s="28" t="s">
        <v>56</v>
      </c>
      <c r="E201" s="29" t="s">
        <v>506</v>
      </c>
    </row>
    <row r="202" spans="1:16" x14ac:dyDescent="0.2">
      <c r="A202" s="30" t="s">
        <v>58</v>
      </c>
      <c r="E202" s="31" t="s">
        <v>507</v>
      </c>
    </row>
    <row r="203" spans="1:16" ht="63.75" x14ac:dyDescent="0.2">
      <c r="A203" t="s">
        <v>59</v>
      </c>
      <c r="E203" s="29" t="s">
        <v>508</v>
      </c>
    </row>
    <row r="204" spans="1:16" x14ac:dyDescent="0.2">
      <c r="A204" s="18" t="s">
        <v>50</v>
      </c>
      <c r="B204" s="23" t="s">
        <v>509</v>
      </c>
      <c r="C204" s="23" t="s">
        <v>510</v>
      </c>
      <c r="D204" s="18" t="s">
        <v>52</v>
      </c>
      <c r="E204" s="24" t="s">
        <v>511</v>
      </c>
      <c r="F204" s="25" t="s">
        <v>158</v>
      </c>
      <c r="G204" s="26">
        <v>15.121</v>
      </c>
      <c r="H204" s="27"/>
      <c r="I204" s="27">
        <f>ROUND(ROUND(H204,2)*ROUND(G204,3),2)</f>
        <v>0</v>
      </c>
      <c r="J204" s="25" t="s">
        <v>55</v>
      </c>
      <c r="O204">
        <f>(I204*21)/100</f>
        <v>0</v>
      </c>
      <c r="P204" t="s">
        <v>26</v>
      </c>
    </row>
    <row r="205" spans="1:16" ht="25.5" x14ac:dyDescent="0.2">
      <c r="A205" s="28" t="s">
        <v>56</v>
      </c>
      <c r="E205" s="29" t="s">
        <v>512</v>
      </c>
    </row>
    <row r="206" spans="1:16" x14ac:dyDescent="0.2">
      <c r="A206" s="30" t="s">
        <v>58</v>
      </c>
      <c r="E206" s="31" t="s">
        <v>513</v>
      </c>
    </row>
    <row r="207" spans="1:16" ht="369.75" x14ac:dyDescent="0.2">
      <c r="A207" t="s">
        <v>59</v>
      </c>
      <c r="E207" s="29" t="s">
        <v>514</v>
      </c>
    </row>
    <row r="208" spans="1:16" x14ac:dyDescent="0.2">
      <c r="A208" s="18" t="s">
        <v>50</v>
      </c>
      <c r="B208" s="23" t="s">
        <v>515</v>
      </c>
      <c r="C208" s="23" t="s">
        <v>516</v>
      </c>
      <c r="D208" s="18" t="s">
        <v>52</v>
      </c>
      <c r="E208" s="24" t="s">
        <v>517</v>
      </c>
      <c r="F208" s="25" t="s">
        <v>141</v>
      </c>
      <c r="G208" s="26">
        <v>2.722</v>
      </c>
      <c r="H208" s="27"/>
      <c r="I208" s="27">
        <f>ROUND(ROUND(H208,2)*ROUND(G208,3),2)</f>
        <v>0</v>
      </c>
      <c r="J208" s="25" t="s">
        <v>55</v>
      </c>
      <c r="O208">
        <f>(I208*21)/100</f>
        <v>0</v>
      </c>
      <c r="P208" t="s">
        <v>26</v>
      </c>
    </row>
    <row r="209" spans="1:18" x14ac:dyDescent="0.2">
      <c r="A209" s="28" t="s">
        <v>56</v>
      </c>
      <c r="E209" s="29" t="s">
        <v>518</v>
      </c>
    </row>
    <row r="210" spans="1:18" x14ac:dyDescent="0.2">
      <c r="A210" s="30" t="s">
        <v>58</v>
      </c>
      <c r="E210" s="31" t="s">
        <v>519</v>
      </c>
    </row>
    <row r="211" spans="1:18" ht="267.75" x14ac:dyDescent="0.2">
      <c r="A211" t="s">
        <v>59</v>
      </c>
      <c r="E211" s="29" t="s">
        <v>520</v>
      </c>
    </row>
    <row r="212" spans="1:18" x14ac:dyDescent="0.2">
      <c r="A212" s="18" t="s">
        <v>50</v>
      </c>
      <c r="B212" s="23" t="s">
        <v>521</v>
      </c>
      <c r="C212" s="23" t="s">
        <v>290</v>
      </c>
      <c r="D212" s="18" t="s">
        <v>72</v>
      </c>
      <c r="E212" s="24" t="s">
        <v>291</v>
      </c>
      <c r="F212" s="25" t="s">
        <v>181</v>
      </c>
      <c r="G212" s="26">
        <v>80.013999999999996</v>
      </c>
      <c r="H212" s="27"/>
      <c r="I212" s="27">
        <f>ROUND(ROUND(H212,2)*ROUND(G212,3),2)</f>
        <v>0</v>
      </c>
      <c r="J212" s="25" t="s">
        <v>55</v>
      </c>
      <c r="O212">
        <f>(I212*21)/100</f>
        <v>0</v>
      </c>
      <c r="P212" t="s">
        <v>26</v>
      </c>
    </row>
    <row r="213" spans="1:18" ht="25.5" x14ac:dyDescent="0.2">
      <c r="A213" s="28" t="s">
        <v>56</v>
      </c>
      <c r="E213" s="29" t="s">
        <v>522</v>
      </c>
    </row>
    <row r="214" spans="1:18" x14ac:dyDescent="0.2">
      <c r="A214" s="30" t="s">
        <v>58</v>
      </c>
      <c r="E214" s="31" t="s">
        <v>523</v>
      </c>
    </row>
    <row r="215" spans="1:18" ht="102" x14ac:dyDescent="0.2">
      <c r="A215" t="s">
        <v>59</v>
      </c>
      <c r="E215" s="29" t="s">
        <v>524</v>
      </c>
    </row>
    <row r="216" spans="1:18" x14ac:dyDescent="0.2">
      <c r="A216" s="18" t="s">
        <v>50</v>
      </c>
      <c r="B216" s="23" t="s">
        <v>525</v>
      </c>
      <c r="C216" s="23" t="s">
        <v>290</v>
      </c>
      <c r="D216" s="18" t="s">
        <v>76</v>
      </c>
      <c r="E216" s="24" t="s">
        <v>291</v>
      </c>
      <c r="F216" s="25" t="s">
        <v>181</v>
      </c>
      <c r="G216" s="26">
        <v>22</v>
      </c>
      <c r="H216" s="27"/>
      <c r="I216" s="27">
        <f>ROUND(ROUND(H216,2)*ROUND(G216,3),2)</f>
        <v>0</v>
      </c>
      <c r="J216" s="25" t="s">
        <v>55</v>
      </c>
      <c r="O216">
        <f>(I216*21)/100</f>
        <v>0</v>
      </c>
      <c r="P216" t="s">
        <v>26</v>
      </c>
    </row>
    <row r="217" spans="1:18" x14ac:dyDescent="0.2">
      <c r="A217" s="28" t="s">
        <v>56</v>
      </c>
      <c r="E217" s="29" t="s">
        <v>526</v>
      </c>
    </row>
    <row r="218" spans="1:18" x14ac:dyDescent="0.2">
      <c r="A218" s="30" t="s">
        <v>58</v>
      </c>
      <c r="E218" s="31" t="s">
        <v>527</v>
      </c>
    </row>
    <row r="219" spans="1:18" ht="102" x14ac:dyDescent="0.2">
      <c r="A219" t="s">
        <v>59</v>
      </c>
      <c r="E219" s="29" t="s">
        <v>293</v>
      </c>
    </row>
    <row r="220" spans="1:18" x14ac:dyDescent="0.2">
      <c r="A220" s="18" t="s">
        <v>50</v>
      </c>
      <c r="B220" s="23" t="s">
        <v>528</v>
      </c>
      <c r="C220" s="23" t="s">
        <v>529</v>
      </c>
      <c r="D220" s="18" t="s">
        <v>52</v>
      </c>
      <c r="E220" s="24" t="s">
        <v>530</v>
      </c>
      <c r="F220" s="25" t="s">
        <v>181</v>
      </c>
      <c r="G220" s="26">
        <v>40.006999999999998</v>
      </c>
      <c r="H220" s="27"/>
      <c r="I220" s="27">
        <f>ROUND(ROUND(H220,2)*ROUND(G220,3),2)</f>
        <v>0</v>
      </c>
      <c r="J220" s="25" t="s">
        <v>55</v>
      </c>
      <c r="O220">
        <f>(I220*21)/100</f>
        <v>0</v>
      </c>
      <c r="P220" t="s">
        <v>26</v>
      </c>
    </row>
    <row r="221" spans="1:18" ht="25.5" x14ac:dyDescent="0.2">
      <c r="A221" s="28" t="s">
        <v>56</v>
      </c>
      <c r="E221" s="29" t="s">
        <v>531</v>
      </c>
    </row>
    <row r="222" spans="1:18" x14ac:dyDescent="0.2">
      <c r="A222" s="30" t="s">
        <v>58</v>
      </c>
      <c r="E222" s="31" t="s">
        <v>532</v>
      </c>
    </row>
    <row r="223" spans="1:18" ht="102" x14ac:dyDescent="0.2">
      <c r="A223" t="s">
        <v>59</v>
      </c>
      <c r="E223" s="29" t="s">
        <v>533</v>
      </c>
    </row>
    <row r="224" spans="1:18" ht="12.75" customHeight="1" x14ac:dyDescent="0.2">
      <c r="A224" s="5" t="s">
        <v>47</v>
      </c>
      <c r="B224" s="5"/>
      <c r="C224" s="32" t="s">
        <v>25</v>
      </c>
      <c r="D224" s="5"/>
      <c r="E224" s="21" t="s">
        <v>534</v>
      </c>
      <c r="F224" s="5"/>
      <c r="G224" s="5"/>
      <c r="H224" s="5"/>
      <c r="I224" s="33">
        <f>0+Q224</f>
        <v>0</v>
      </c>
      <c r="J224" s="5"/>
      <c r="O224">
        <f>0+R224</f>
        <v>0</v>
      </c>
      <c r="Q224">
        <f>0+I225+I229+I233+I237+I241+I245+I249</f>
        <v>0</v>
      </c>
      <c r="R224">
        <f>0+O225+O229+O233+O237+O241+O245+O249</f>
        <v>0</v>
      </c>
    </row>
    <row r="225" spans="1:16" x14ac:dyDescent="0.2">
      <c r="A225" s="18" t="s">
        <v>50</v>
      </c>
      <c r="B225" s="23" t="s">
        <v>535</v>
      </c>
      <c r="C225" s="23" t="s">
        <v>536</v>
      </c>
      <c r="D225" s="18" t="s">
        <v>52</v>
      </c>
      <c r="E225" s="24" t="s">
        <v>537</v>
      </c>
      <c r="F225" s="25" t="s">
        <v>98</v>
      </c>
      <c r="G225" s="26">
        <v>24</v>
      </c>
      <c r="H225" s="27"/>
      <c r="I225" s="27">
        <f>ROUND(ROUND(H225,2)*ROUND(G225,3),2)</f>
        <v>0</v>
      </c>
      <c r="J225" s="25" t="s">
        <v>55</v>
      </c>
      <c r="O225">
        <f>(I225*21)/100</f>
        <v>0</v>
      </c>
      <c r="P225" t="s">
        <v>26</v>
      </c>
    </row>
    <row r="226" spans="1:16" x14ac:dyDescent="0.2">
      <c r="A226" s="28" t="s">
        <v>56</v>
      </c>
      <c r="E226" s="29" t="s">
        <v>538</v>
      </c>
    </row>
    <row r="227" spans="1:16" x14ac:dyDescent="0.2">
      <c r="A227" s="30" t="s">
        <v>58</v>
      </c>
      <c r="E227" s="31" t="s">
        <v>539</v>
      </c>
    </row>
    <row r="228" spans="1:16" ht="25.5" x14ac:dyDescent="0.2">
      <c r="A228" t="s">
        <v>59</v>
      </c>
      <c r="E228" s="29" t="s">
        <v>540</v>
      </c>
    </row>
    <row r="229" spans="1:16" x14ac:dyDescent="0.2">
      <c r="A229" s="18" t="s">
        <v>50</v>
      </c>
      <c r="B229" s="23" t="s">
        <v>541</v>
      </c>
      <c r="C229" s="23" t="s">
        <v>542</v>
      </c>
      <c r="D229" s="18" t="s">
        <v>52</v>
      </c>
      <c r="E229" s="24" t="s">
        <v>543</v>
      </c>
      <c r="F229" s="25" t="s">
        <v>158</v>
      </c>
      <c r="G229" s="26">
        <v>6.8090000000000002</v>
      </c>
      <c r="H229" s="27"/>
      <c r="I229" s="27">
        <f>ROUND(ROUND(H229,2)*ROUND(G229,3),2)</f>
        <v>0</v>
      </c>
      <c r="J229" s="25" t="s">
        <v>55</v>
      </c>
      <c r="O229">
        <f>(I229*21)/100</f>
        <v>0</v>
      </c>
      <c r="P229" t="s">
        <v>26</v>
      </c>
    </row>
    <row r="230" spans="1:16" x14ac:dyDescent="0.2">
      <c r="A230" s="28" t="s">
        <v>56</v>
      </c>
      <c r="E230" s="29" t="s">
        <v>544</v>
      </c>
    </row>
    <row r="231" spans="1:16" x14ac:dyDescent="0.2">
      <c r="A231" s="30" t="s">
        <v>58</v>
      </c>
      <c r="E231" s="31" t="s">
        <v>545</v>
      </c>
    </row>
    <row r="232" spans="1:16" ht="382.5" x14ac:dyDescent="0.2">
      <c r="A232" t="s">
        <v>59</v>
      </c>
      <c r="E232" s="29" t="s">
        <v>546</v>
      </c>
    </row>
    <row r="233" spans="1:16" x14ac:dyDescent="0.2">
      <c r="A233" s="18" t="s">
        <v>50</v>
      </c>
      <c r="B233" s="23" t="s">
        <v>547</v>
      </c>
      <c r="C233" s="23" t="s">
        <v>548</v>
      </c>
      <c r="D233" s="18" t="s">
        <v>52</v>
      </c>
      <c r="E233" s="24" t="s">
        <v>549</v>
      </c>
      <c r="F233" s="25" t="s">
        <v>141</v>
      </c>
      <c r="G233" s="26">
        <v>1.3620000000000001</v>
      </c>
      <c r="H233" s="27"/>
      <c r="I233" s="27">
        <f>ROUND(ROUND(H233,2)*ROUND(G233,3),2)</f>
        <v>0</v>
      </c>
      <c r="J233" s="25" t="s">
        <v>55</v>
      </c>
      <c r="O233">
        <f>(I233*21)/100</f>
        <v>0</v>
      </c>
      <c r="P233" t="s">
        <v>26</v>
      </c>
    </row>
    <row r="234" spans="1:16" x14ac:dyDescent="0.2">
      <c r="A234" s="28" t="s">
        <v>56</v>
      </c>
      <c r="E234" s="29" t="s">
        <v>550</v>
      </c>
    </row>
    <row r="235" spans="1:16" x14ac:dyDescent="0.2">
      <c r="A235" s="30" t="s">
        <v>58</v>
      </c>
      <c r="E235" s="31" t="s">
        <v>551</v>
      </c>
    </row>
    <row r="236" spans="1:16" ht="242.25" x14ac:dyDescent="0.2">
      <c r="A236" t="s">
        <v>59</v>
      </c>
      <c r="E236" s="29" t="s">
        <v>552</v>
      </c>
    </row>
    <row r="237" spans="1:16" x14ac:dyDescent="0.2">
      <c r="A237" s="18" t="s">
        <v>50</v>
      </c>
      <c r="B237" s="23" t="s">
        <v>553</v>
      </c>
      <c r="C237" s="23" t="s">
        <v>554</v>
      </c>
      <c r="D237" s="18" t="s">
        <v>52</v>
      </c>
      <c r="E237" s="24" t="s">
        <v>555</v>
      </c>
      <c r="F237" s="25" t="s">
        <v>158</v>
      </c>
      <c r="G237" s="26">
        <v>21.603999999999999</v>
      </c>
      <c r="H237" s="27"/>
      <c r="I237" s="27">
        <f>ROUND(ROUND(H237,2)*ROUND(G237,3),2)</f>
        <v>0</v>
      </c>
      <c r="J237" s="25" t="s">
        <v>55</v>
      </c>
      <c r="O237">
        <f>(I237*21)/100</f>
        <v>0</v>
      </c>
      <c r="P237" t="s">
        <v>26</v>
      </c>
    </row>
    <row r="238" spans="1:16" x14ac:dyDescent="0.2">
      <c r="A238" s="28" t="s">
        <v>56</v>
      </c>
      <c r="E238" s="29" t="s">
        <v>556</v>
      </c>
    </row>
    <row r="239" spans="1:16" x14ac:dyDescent="0.2">
      <c r="A239" s="30" t="s">
        <v>58</v>
      </c>
      <c r="E239" s="31" t="s">
        <v>557</v>
      </c>
    </row>
    <row r="240" spans="1:16" ht="369.75" x14ac:dyDescent="0.2">
      <c r="A240" t="s">
        <v>59</v>
      </c>
      <c r="E240" s="29" t="s">
        <v>558</v>
      </c>
    </row>
    <row r="241" spans="1:18" x14ac:dyDescent="0.2">
      <c r="A241" s="18" t="s">
        <v>50</v>
      </c>
      <c r="B241" s="23" t="s">
        <v>559</v>
      </c>
      <c r="C241" s="23" t="s">
        <v>560</v>
      </c>
      <c r="D241" s="18" t="s">
        <v>52</v>
      </c>
      <c r="E241" s="24" t="s">
        <v>561</v>
      </c>
      <c r="F241" s="25" t="s">
        <v>141</v>
      </c>
      <c r="G241" s="26">
        <v>3.8889999999999998</v>
      </c>
      <c r="H241" s="27"/>
      <c r="I241" s="27">
        <f>ROUND(ROUND(H241,2)*ROUND(G241,3),2)</f>
        <v>0</v>
      </c>
      <c r="J241" s="25" t="s">
        <v>55</v>
      </c>
      <c r="O241">
        <f>(I241*21)/100</f>
        <v>0</v>
      </c>
      <c r="P241" t="s">
        <v>26</v>
      </c>
    </row>
    <row r="242" spans="1:18" x14ac:dyDescent="0.2">
      <c r="A242" s="28" t="s">
        <v>56</v>
      </c>
      <c r="E242" s="29" t="s">
        <v>562</v>
      </c>
    </row>
    <row r="243" spans="1:18" x14ac:dyDescent="0.2">
      <c r="A243" s="30" t="s">
        <v>58</v>
      </c>
      <c r="E243" s="31" t="s">
        <v>563</v>
      </c>
    </row>
    <row r="244" spans="1:18" ht="267.75" x14ac:dyDescent="0.2">
      <c r="A244" t="s">
        <v>59</v>
      </c>
      <c r="E244" s="29" t="s">
        <v>520</v>
      </c>
    </row>
    <row r="245" spans="1:18" x14ac:dyDescent="0.2">
      <c r="A245" s="18" t="s">
        <v>50</v>
      </c>
      <c r="B245" s="23" t="s">
        <v>564</v>
      </c>
      <c r="C245" s="23" t="s">
        <v>565</v>
      </c>
      <c r="D245" s="18" t="s">
        <v>52</v>
      </c>
      <c r="E245" s="24" t="s">
        <v>566</v>
      </c>
      <c r="F245" s="25" t="s">
        <v>158</v>
      </c>
      <c r="G245" s="26">
        <v>37.463000000000001</v>
      </c>
      <c r="H245" s="27"/>
      <c r="I245" s="27">
        <f>ROUND(ROUND(H245,2)*ROUND(G245,3),2)</f>
        <v>0</v>
      </c>
      <c r="J245" s="25" t="s">
        <v>55</v>
      </c>
      <c r="O245">
        <f>(I245*21)/100</f>
        <v>0</v>
      </c>
      <c r="P245" t="s">
        <v>26</v>
      </c>
    </row>
    <row r="246" spans="1:18" ht="25.5" x14ac:dyDescent="0.2">
      <c r="A246" s="28" t="s">
        <v>56</v>
      </c>
      <c r="E246" s="29" t="s">
        <v>567</v>
      </c>
    </row>
    <row r="247" spans="1:18" x14ac:dyDescent="0.2">
      <c r="A247" s="30" t="s">
        <v>58</v>
      </c>
      <c r="E247" s="31" t="s">
        <v>568</v>
      </c>
    </row>
    <row r="248" spans="1:18" ht="369.75" x14ac:dyDescent="0.2">
      <c r="A248" t="s">
        <v>59</v>
      </c>
      <c r="E248" s="29" t="s">
        <v>558</v>
      </c>
    </row>
    <row r="249" spans="1:18" x14ac:dyDescent="0.2">
      <c r="A249" s="18" t="s">
        <v>50</v>
      </c>
      <c r="B249" s="23" t="s">
        <v>569</v>
      </c>
      <c r="C249" s="23" t="s">
        <v>570</v>
      </c>
      <c r="D249" s="18" t="s">
        <v>52</v>
      </c>
      <c r="E249" s="24" t="s">
        <v>571</v>
      </c>
      <c r="F249" s="25" t="s">
        <v>141</v>
      </c>
      <c r="G249" s="26">
        <v>6.7430000000000003</v>
      </c>
      <c r="H249" s="27"/>
      <c r="I249" s="27">
        <f>ROUND(ROUND(H249,2)*ROUND(G249,3),2)</f>
        <v>0</v>
      </c>
      <c r="J249" s="25" t="s">
        <v>55</v>
      </c>
      <c r="O249">
        <f>(I249*21)/100</f>
        <v>0</v>
      </c>
      <c r="P249" t="s">
        <v>26</v>
      </c>
    </row>
    <row r="250" spans="1:18" x14ac:dyDescent="0.2">
      <c r="A250" s="28" t="s">
        <v>56</v>
      </c>
      <c r="E250" s="29" t="s">
        <v>572</v>
      </c>
    </row>
    <row r="251" spans="1:18" x14ac:dyDescent="0.2">
      <c r="A251" s="30" t="s">
        <v>58</v>
      </c>
      <c r="E251" s="31" t="s">
        <v>573</v>
      </c>
    </row>
    <row r="252" spans="1:18" ht="267.75" x14ac:dyDescent="0.2">
      <c r="A252" t="s">
        <v>59</v>
      </c>
      <c r="E252" s="29" t="s">
        <v>520</v>
      </c>
    </row>
    <row r="253" spans="1:18" ht="12.75" customHeight="1" x14ac:dyDescent="0.2">
      <c r="A253" s="5" t="s">
        <v>47</v>
      </c>
      <c r="B253" s="5"/>
      <c r="C253" s="32" t="s">
        <v>35</v>
      </c>
      <c r="D253" s="5"/>
      <c r="E253" s="21" t="s">
        <v>574</v>
      </c>
      <c r="F253" s="5"/>
      <c r="G253" s="5"/>
      <c r="H253" s="5"/>
      <c r="I253" s="33">
        <f>0+Q253</f>
        <v>0</v>
      </c>
      <c r="J253" s="5"/>
      <c r="O253">
        <f>0+R253</f>
        <v>0</v>
      </c>
      <c r="Q253">
        <f>0+I254+I258+I262+I266+I270+I274+I278+I282+I286</f>
        <v>0</v>
      </c>
      <c r="R253">
        <f>0+O254+O258+O262+O266+O270+O274+O278+O282+O286</f>
        <v>0</v>
      </c>
    </row>
    <row r="254" spans="1:18" x14ac:dyDescent="0.2">
      <c r="A254" s="18" t="s">
        <v>50</v>
      </c>
      <c r="B254" s="23" t="s">
        <v>575</v>
      </c>
      <c r="C254" s="23" t="s">
        <v>576</v>
      </c>
      <c r="D254" s="18" t="s">
        <v>52</v>
      </c>
      <c r="E254" s="24" t="s">
        <v>577</v>
      </c>
      <c r="F254" s="25" t="s">
        <v>158</v>
      </c>
      <c r="G254" s="26">
        <v>2.5510000000000002</v>
      </c>
      <c r="H254" s="27"/>
      <c r="I254" s="27">
        <f>ROUND(ROUND(H254,2)*ROUND(G254,3),2)</f>
        <v>0</v>
      </c>
      <c r="J254" s="25" t="s">
        <v>55</v>
      </c>
      <c r="O254">
        <f>(I254*21)/100</f>
        <v>0</v>
      </c>
      <c r="P254" t="s">
        <v>26</v>
      </c>
    </row>
    <row r="255" spans="1:18" ht="25.5" x14ac:dyDescent="0.2">
      <c r="A255" s="28" t="s">
        <v>56</v>
      </c>
      <c r="E255" s="29" t="s">
        <v>578</v>
      </c>
    </row>
    <row r="256" spans="1:18" x14ac:dyDescent="0.2">
      <c r="A256" s="30" t="s">
        <v>58</v>
      </c>
      <c r="E256" s="31" t="s">
        <v>579</v>
      </c>
    </row>
    <row r="257" spans="1:16" ht="229.5" x14ac:dyDescent="0.2">
      <c r="A257" t="s">
        <v>59</v>
      </c>
      <c r="E257" s="29" t="s">
        <v>580</v>
      </c>
    </row>
    <row r="258" spans="1:16" x14ac:dyDescent="0.2">
      <c r="A258" s="18" t="s">
        <v>50</v>
      </c>
      <c r="B258" s="23" t="s">
        <v>581</v>
      </c>
      <c r="C258" s="23" t="s">
        <v>582</v>
      </c>
      <c r="D258" s="18" t="s">
        <v>72</v>
      </c>
      <c r="E258" s="24" t="s">
        <v>583</v>
      </c>
      <c r="F258" s="25" t="s">
        <v>158</v>
      </c>
      <c r="G258" s="26">
        <v>5.5949999999999998</v>
      </c>
      <c r="H258" s="27"/>
      <c r="I258" s="27">
        <f>ROUND(ROUND(H258,2)*ROUND(G258,3),2)</f>
        <v>0</v>
      </c>
      <c r="J258" s="25" t="s">
        <v>55</v>
      </c>
      <c r="O258">
        <f>(I258*21)/100</f>
        <v>0</v>
      </c>
      <c r="P258" t="s">
        <v>26</v>
      </c>
    </row>
    <row r="259" spans="1:16" x14ac:dyDescent="0.2">
      <c r="A259" s="28" t="s">
        <v>56</v>
      </c>
      <c r="E259" s="29" t="s">
        <v>584</v>
      </c>
    </row>
    <row r="260" spans="1:16" x14ac:dyDescent="0.2">
      <c r="A260" s="30" t="s">
        <v>58</v>
      </c>
      <c r="E260" s="31" t="s">
        <v>585</v>
      </c>
    </row>
    <row r="261" spans="1:16" ht="369.75" x14ac:dyDescent="0.2">
      <c r="A261" t="s">
        <v>59</v>
      </c>
      <c r="E261" s="29" t="s">
        <v>558</v>
      </c>
    </row>
    <row r="262" spans="1:16" x14ac:dyDescent="0.2">
      <c r="A262" s="18" t="s">
        <v>50</v>
      </c>
      <c r="B262" s="23" t="s">
        <v>586</v>
      </c>
      <c r="C262" s="23" t="s">
        <v>582</v>
      </c>
      <c r="D262" s="18" t="s">
        <v>76</v>
      </c>
      <c r="E262" s="24" t="s">
        <v>583</v>
      </c>
      <c r="F262" s="25" t="s">
        <v>158</v>
      </c>
      <c r="G262" s="26">
        <v>9.51</v>
      </c>
      <c r="H262" s="27"/>
      <c r="I262" s="27">
        <f>ROUND(ROUND(H262,2)*ROUND(G262,3),2)</f>
        <v>0</v>
      </c>
      <c r="J262" s="25" t="s">
        <v>55</v>
      </c>
      <c r="O262">
        <f>(I262*21)/100</f>
        <v>0</v>
      </c>
      <c r="P262" t="s">
        <v>26</v>
      </c>
    </row>
    <row r="263" spans="1:16" x14ac:dyDescent="0.2">
      <c r="A263" s="28" t="s">
        <v>56</v>
      </c>
      <c r="E263" s="29" t="s">
        <v>587</v>
      </c>
    </row>
    <row r="264" spans="1:16" x14ac:dyDescent="0.2">
      <c r="A264" s="30" t="s">
        <v>58</v>
      </c>
      <c r="E264" s="31" t="s">
        <v>588</v>
      </c>
    </row>
    <row r="265" spans="1:16" ht="369.75" x14ac:dyDescent="0.2">
      <c r="A265" t="s">
        <v>59</v>
      </c>
      <c r="E265" s="29" t="s">
        <v>558</v>
      </c>
    </row>
    <row r="266" spans="1:16" x14ac:dyDescent="0.2">
      <c r="A266" s="18" t="s">
        <v>50</v>
      </c>
      <c r="B266" s="23" t="s">
        <v>589</v>
      </c>
      <c r="C266" s="23" t="s">
        <v>582</v>
      </c>
      <c r="D266" s="18" t="s">
        <v>78</v>
      </c>
      <c r="E266" s="24" t="s">
        <v>583</v>
      </c>
      <c r="F266" s="25" t="s">
        <v>158</v>
      </c>
      <c r="G266" s="26">
        <v>10.843</v>
      </c>
      <c r="H266" s="27"/>
      <c r="I266" s="27">
        <f>ROUND(ROUND(H266,2)*ROUND(G266,3),2)</f>
        <v>0</v>
      </c>
      <c r="J266" s="25" t="s">
        <v>55</v>
      </c>
      <c r="O266">
        <f>(I266*21)/100</f>
        <v>0</v>
      </c>
      <c r="P266" t="s">
        <v>26</v>
      </c>
    </row>
    <row r="267" spans="1:16" x14ac:dyDescent="0.2">
      <c r="A267" s="28" t="s">
        <v>56</v>
      </c>
      <c r="E267" s="29" t="s">
        <v>590</v>
      </c>
    </row>
    <row r="268" spans="1:16" x14ac:dyDescent="0.2">
      <c r="A268" s="30" t="s">
        <v>58</v>
      </c>
      <c r="E268" s="31" t="s">
        <v>591</v>
      </c>
    </row>
    <row r="269" spans="1:16" ht="369.75" x14ac:dyDescent="0.2">
      <c r="A269" t="s">
        <v>59</v>
      </c>
      <c r="E269" s="29" t="s">
        <v>558</v>
      </c>
    </row>
    <row r="270" spans="1:16" x14ac:dyDescent="0.2">
      <c r="A270" s="18" t="s">
        <v>50</v>
      </c>
      <c r="B270" s="23" t="s">
        <v>592</v>
      </c>
      <c r="C270" s="23" t="s">
        <v>582</v>
      </c>
      <c r="D270" s="18" t="s">
        <v>81</v>
      </c>
      <c r="E270" s="24" t="s">
        <v>583</v>
      </c>
      <c r="F270" s="25" t="s">
        <v>158</v>
      </c>
      <c r="G270" s="26">
        <v>49.405999999999999</v>
      </c>
      <c r="H270" s="27"/>
      <c r="I270" s="27">
        <f>ROUND(ROUND(H270,2)*ROUND(G270,3),2)</f>
        <v>0</v>
      </c>
      <c r="J270" s="25" t="s">
        <v>55</v>
      </c>
      <c r="O270">
        <f>(I270*21)/100</f>
        <v>0</v>
      </c>
      <c r="P270" t="s">
        <v>26</v>
      </c>
    </row>
    <row r="271" spans="1:16" ht="25.5" x14ac:dyDescent="0.2">
      <c r="A271" s="28" t="s">
        <v>56</v>
      </c>
      <c r="E271" s="29" t="s">
        <v>593</v>
      </c>
    </row>
    <row r="272" spans="1:16" x14ac:dyDescent="0.2">
      <c r="A272" s="30" t="s">
        <v>58</v>
      </c>
      <c r="E272" s="31" t="s">
        <v>594</v>
      </c>
    </row>
    <row r="273" spans="1:16" ht="369.75" x14ac:dyDescent="0.2">
      <c r="A273" t="s">
        <v>59</v>
      </c>
      <c r="E273" s="29" t="s">
        <v>558</v>
      </c>
    </row>
    <row r="274" spans="1:16" x14ac:dyDescent="0.2">
      <c r="A274" s="18" t="s">
        <v>50</v>
      </c>
      <c r="B274" s="23" t="s">
        <v>595</v>
      </c>
      <c r="C274" s="23" t="s">
        <v>596</v>
      </c>
      <c r="D274" s="18" t="s">
        <v>52</v>
      </c>
      <c r="E274" s="24" t="s">
        <v>597</v>
      </c>
      <c r="F274" s="25" t="s">
        <v>158</v>
      </c>
      <c r="G274" s="26">
        <v>23.21</v>
      </c>
      <c r="H274" s="27"/>
      <c r="I274" s="27">
        <f>ROUND(ROUND(H274,2)*ROUND(G274,3),2)</f>
        <v>0</v>
      </c>
      <c r="J274" s="25" t="s">
        <v>55</v>
      </c>
      <c r="O274">
        <f>(I274*21)/100</f>
        <v>0</v>
      </c>
      <c r="P274" t="s">
        <v>26</v>
      </c>
    </row>
    <row r="275" spans="1:16" x14ac:dyDescent="0.2">
      <c r="A275" s="28" t="s">
        <v>56</v>
      </c>
      <c r="E275" s="29" t="s">
        <v>598</v>
      </c>
    </row>
    <row r="276" spans="1:16" x14ac:dyDescent="0.2">
      <c r="A276" s="30" t="s">
        <v>58</v>
      </c>
      <c r="E276" s="31" t="s">
        <v>599</v>
      </c>
    </row>
    <row r="277" spans="1:16" ht="369.75" x14ac:dyDescent="0.2">
      <c r="A277" t="s">
        <v>59</v>
      </c>
      <c r="E277" s="29" t="s">
        <v>558</v>
      </c>
    </row>
    <row r="278" spans="1:16" x14ac:dyDescent="0.2">
      <c r="A278" s="18" t="s">
        <v>50</v>
      </c>
      <c r="B278" s="23" t="s">
        <v>600</v>
      </c>
      <c r="C278" s="23" t="s">
        <v>601</v>
      </c>
      <c r="D278" s="18" t="s">
        <v>52</v>
      </c>
      <c r="E278" s="24" t="s">
        <v>602</v>
      </c>
      <c r="F278" s="25" t="s">
        <v>158</v>
      </c>
      <c r="G278" s="26">
        <v>16.850000000000001</v>
      </c>
      <c r="H278" s="27"/>
      <c r="I278" s="27">
        <f>ROUND(ROUND(H278,2)*ROUND(G278,3),2)</f>
        <v>0</v>
      </c>
      <c r="J278" s="25" t="s">
        <v>55</v>
      </c>
      <c r="O278">
        <f>(I278*21)/100</f>
        <v>0</v>
      </c>
      <c r="P278" t="s">
        <v>26</v>
      </c>
    </row>
    <row r="279" spans="1:16" ht="38.25" x14ac:dyDescent="0.2">
      <c r="A279" s="28" t="s">
        <v>56</v>
      </c>
      <c r="E279" s="29" t="s">
        <v>603</v>
      </c>
    </row>
    <row r="280" spans="1:16" x14ac:dyDescent="0.2">
      <c r="A280" s="30" t="s">
        <v>58</v>
      </c>
      <c r="E280" s="31" t="s">
        <v>604</v>
      </c>
    </row>
    <row r="281" spans="1:16" ht="51" x14ac:dyDescent="0.2">
      <c r="A281" t="s">
        <v>59</v>
      </c>
      <c r="E281" s="29" t="s">
        <v>605</v>
      </c>
    </row>
    <row r="282" spans="1:16" x14ac:dyDescent="0.2">
      <c r="A282" s="18" t="s">
        <v>50</v>
      </c>
      <c r="B282" s="23" t="s">
        <v>606</v>
      </c>
      <c r="C282" s="23" t="s">
        <v>607</v>
      </c>
      <c r="D282" s="18" t="s">
        <v>52</v>
      </c>
      <c r="E282" s="24" t="s">
        <v>608</v>
      </c>
      <c r="F282" s="25" t="s">
        <v>158</v>
      </c>
      <c r="G282" s="26">
        <v>24.568999999999999</v>
      </c>
      <c r="H282" s="27"/>
      <c r="I282" s="27">
        <f>ROUND(ROUND(H282,2)*ROUND(G282,3),2)</f>
        <v>0</v>
      </c>
      <c r="J282" s="25" t="s">
        <v>55</v>
      </c>
      <c r="O282">
        <f>(I282*21)/100</f>
        <v>0</v>
      </c>
      <c r="P282" t="s">
        <v>26</v>
      </c>
    </row>
    <row r="283" spans="1:16" ht="25.5" x14ac:dyDescent="0.2">
      <c r="A283" s="28" t="s">
        <v>56</v>
      </c>
      <c r="E283" s="29" t="s">
        <v>609</v>
      </c>
    </row>
    <row r="284" spans="1:16" x14ac:dyDescent="0.2">
      <c r="A284" s="30" t="s">
        <v>58</v>
      </c>
      <c r="E284" s="31" t="s">
        <v>610</v>
      </c>
    </row>
    <row r="285" spans="1:16" ht="102" x14ac:dyDescent="0.2">
      <c r="A285" t="s">
        <v>59</v>
      </c>
      <c r="E285" s="29" t="s">
        <v>611</v>
      </c>
    </row>
    <row r="286" spans="1:16" x14ac:dyDescent="0.2">
      <c r="A286" s="18" t="s">
        <v>50</v>
      </c>
      <c r="B286" s="23" t="s">
        <v>612</v>
      </c>
      <c r="C286" s="23" t="s">
        <v>613</v>
      </c>
      <c r="D286" s="18" t="s">
        <v>52</v>
      </c>
      <c r="E286" s="24" t="s">
        <v>614</v>
      </c>
      <c r="F286" s="25" t="s">
        <v>158</v>
      </c>
      <c r="G286" s="26">
        <v>5.5339999999999998</v>
      </c>
      <c r="H286" s="27"/>
      <c r="I286" s="27">
        <f>ROUND(ROUND(H286,2)*ROUND(G286,3),2)</f>
        <v>0</v>
      </c>
      <c r="J286" s="25" t="s">
        <v>55</v>
      </c>
      <c r="O286">
        <f>(I286*21)/100</f>
        <v>0</v>
      </c>
      <c r="P286" t="s">
        <v>26</v>
      </c>
    </row>
    <row r="287" spans="1:16" x14ac:dyDescent="0.2">
      <c r="A287" s="28" t="s">
        <v>56</v>
      </c>
      <c r="E287" s="29" t="s">
        <v>52</v>
      </c>
    </row>
    <row r="288" spans="1:16" x14ac:dyDescent="0.2">
      <c r="A288" s="30" t="s">
        <v>58</v>
      </c>
      <c r="E288" s="31" t="s">
        <v>615</v>
      </c>
    </row>
    <row r="289" spans="1:18" ht="382.5" x14ac:dyDescent="0.2">
      <c r="A289" t="s">
        <v>59</v>
      </c>
      <c r="E289" s="29" t="s">
        <v>616</v>
      </c>
    </row>
    <row r="290" spans="1:18" ht="12.75" customHeight="1" x14ac:dyDescent="0.2">
      <c r="A290" s="5" t="s">
        <v>47</v>
      </c>
      <c r="B290" s="5"/>
      <c r="C290" s="32" t="s">
        <v>37</v>
      </c>
      <c r="D290" s="5"/>
      <c r="E290" s="21" t="s">
        <v>294</v>
      </c>
      <c r="F290" s="5"/>
      <c r="G290" s="5"/>
      <c r="H290" s="5"/>
      <c r="I290" s="33">
        <f>0+Q290</f>
        <v>0</v>
      </c>
      <c r="J290" s="5"/>
      <c r="O290">
        <f>0+R290</f>
        <v>0</v>
      </c>
      <c r="Q290">
        <f>0+I291+I295+I299+I303+I307+I311+I315+I319+I323</f>
        <v>0</v>
      </c>
      <c r="R290">
        <f>0+O291+O295+O299+O303+O307+O311+O315+O319+O323</f>
        <v>0</v>
      </c>
    </row>
    <row r="291" spans="1:18" x14ac:dyDescent="0.2">
      <c r="A291" s="18" t="s">
        <v>50</v>
      </c>
      <c r="B291" s="23" t="s">
        <v>617</v>
      </c>
      <c r="C291" s="23" t="s">
        <v>296</v>
      </c>
      <c r="D291" s="18" t="s">
        <v>52</v>
      </c>
      <c r="E291" s="24" t="s">
        <v>297</v>
      </c>
      <c r="F291" s="25" t="s">
        <v>181</v>
      </c>
      <c r="G291" s="26">
        <v>452.80799999999999</v>
      </c>
      <c r="H291" s="27"/>
      <c r="I291" s="27">
        <f>ROUND(ROUND(H291,2)*ROUND(G291,3),2)</f>
        <v>0</v>
      </c>
      <c r="J291" s="25" t="s">
        <v>55</v>
      </c>
      <c r="O291">
        <f>(I291*21)/100</f>
        <v>0</v>
      </c>
      <c r="P291" t="s">
        <v>26</v>
      </c>
    </row>
    <row r="292" spans="1:18" x14ac:dyDescent="0.2">
      <c r="A292" s="28" t="s">
        <v>56</v>
      </c>
      <c r="E292" s="29" t="s">
        <v>618</v>
      </c>
    </row>
    <row r="293" spans="1:18" x14ac:dyDescent="0.2">
      <c r="A293" s="30" t="s">
        <v>58</v>
      </c>
      <c r="E293" s="31" t="s">
        <v>619</v>
      </c>
    </row>
    <row r="294" spans="1:18" ht="51" x14ac:dyDescent="0.2">
      <c r="A294" t="s">
        <v>59</v>
      </c>
      <c r="E294" s="29" t="s">
        <v>299</v>
      </c>
    </row>
    <row r="295" spans="1:18" x14ac:dyDescent="0.2">
      <c r="A295" s="18" t="s">
        <v>50</v>
      </c>
      <c r="B295" s="23" t="s">
        <v>620</v>
      </c>
      <c r="C295" s="23" t="s">
        <v>301</v>
      </c>
      <c r="D295" s="18" t="s">
        <v>52</v>
      </c>
      <c r="E295" s="24" t="s">
        <v>302</v>
      </c>
      <c r="F295" s="25" t="s">
        <v>158</v>
      </c>
      <c r="G295" s="26">
        <v>6.9589999999999996</v>
      </c>
      <c r="H295" s="27"/>
      <c r="I295" s="27">
        <f>ROUND(ROUND(H295,2)*ROUND(G295,3),2)</f>
        <v>0</v>
      </c>
      <c r="J295" s="25" t="s">
        <v>55</v>
      </c>
      <c r="O295">
        <f>(I295*21)/100</f>
        <v>0</v>
      </c>
      <c r="P295" t="s">
        <v>26</v>
      </c>
    </row>
    <row r="296" spans="1:18" x14ac:dyDescent="0.2">
      <c r="A296" s="28" t="s">
        <v>56</v>
      </c>
      <c r="E296" s="29" t="s">
        <v>621</v>
      </c>
    </row>
    <row r="297" spans="1:18" x14ac:dyDescent="0.2">
      <c r="A297" s="30" t="s">
        <v>58</v>
      </c>
      <c r="E297" s="31" t="s">
        <v>622</v>
      </c>
    </row>
    <row r="298" spans="1:18" ht="38.25" x14ac:dyDescent="0.2">
      <c r="A298" t="s">
        <v>59</v>
      </c>
      <c r="E298" s="29" t="s">
        <v>304</v>
      </c>
    </row>
    <row r="299" spans="1:18" x14ac:dyDescent="0.2">
      <c r="A299" s="18" t="s">
        <v>50</v>
      </c>
      <c r="B299" s="23" t="s">
        <v>623</v>
      </c>
      <c r="C299" s="23" t="s">
        <v>624</v>
      </c>
      <c r="D299" s="18" t="s">
        <v>52</v>
      </c>
      <c r="E299" s="24" t="s">
        <v>625</v>
      </c>
      <c r="F299" s="25" t="s">
        <v>181</v>
      </c>
      <c r="G299" s="26">
        <v>216.46700000000001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26</v>
      </c>
    </row>
    <row r="300" spans="1:18" ht="25.5" x14ac:dyDescent="0.2">
      <c r="A300" s="28" t="s">
        <v>56</v>
      </c>
      <c r="E300" s="29" t="s">
        <v>626</v>
      </c>
    </row>
    <row r="301" spans="1:18" x14ac:dyDescent="0.2">
      <c r="A301" s="30" t="s">
        <v>58</v>
      </c>
      <c r="E301" s="31" t="s">
        <v>627</v>
      </c>
    </row>
    <row r="302" spans="1:18" ht="51" x14ac:dyDescent="0.2">
      <c r="A302" t="s">
        <v>59</v>
      </c>
      <c r="E302" s="29" t="s">
        <v>628</v>
      </c>
    </row>
    <row r="303" spans="1:18" x14ac:dyDescent="0.2">
      <c r="A303" s="18" t="s">
        <v>50</v>
      </c>
      <c r="B303" s="23" t="s">
        <v>629</v>
      </c>
      <c r="C303" s="23" t="s">
        <v>630</v>
      </c>
      <c r="D303" s="18" t="s">
        <v>52</v>
      </c>
      <c r="E303" s="24" t="s">
        <v>631</v>
      </c>
      <c r="F303" s="25" t="s">
        <v>181</v>
      </c>
      <c r="G303" s="26">
        <v>430.45699999999999</v>
      </c>
      <c r="H303" s="27"/>
      <c r="I303" s="27">
        <f>ROUND(ROUND(H303,2)*ROUND(G303,3),2)</f>
        <v>0</v>
      </c>
      <c r="J303" s="25" t="s">
        <v>55</v>
      </c>
      <c r="O303">
        <f>(I303*21)/100</f>
        <v>0</v>
      </c>
      <c r="P303" t="s">
        <v>26</v>
      </c>
    </row>
    <row r="304" spans="1:18" ht="25.5" x14ac:dyDescent="0.2">
      <c r="A304" s="28" t="s">
        <v>56</v>
      </c>
      <c r="E304" s="29" t="s">
        <v>632</v>
      </c>
    </row>
    <row r="305" spans="1:16" x14ac:dyDescent="0.2">
      <c r="A305" s="30" t="s">
        <v>58</v>
      </c>
      <c r="E305" s="31" t="s">
        <v>633</v>
      </c>
    </row>
    <row r="306" spans="1:16" ht="51" x14ac:dyDescent="0.2">
      <c r="A306" t="s">
        <v>59</v>
      </c>
      <c r="E306" s="29" t="s">
        <v>628</v>
      </c>
    </row>
    <row r="307" spans="1:16" x14ac:dyDescent="0.2">
      <c r="A307" s="18" t="s">
        <v>50</v>
      </c>
      <c r="B307" s="23" t="s">
        <v>634</v>
      </c>
      <c r="C307" s="23" t="s">
        <v>635</v>
      </c>
      <c r="D307" s="18" t="s">
        <v>52</v>
      </c>
      <c r="E307" s="24" t="s">
        <v>636</v>
      </c>
      <c r="F307" s="25" t="s">
        <v>181</v>
      </c>
      <c r="G307" s="26">
        <v>6.5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26</v>
      </c>
    </row>
    <row r="308" spans="1:16" x14ac:dyDescent="0.2">
      <c r="A308" s="28" t="s">
        <v>56</v>
      </c>
      <c r="E308" s="29" t="s">
        <v>637</v>
      </c>
    </row>
    <row r="309" spans="1:16" x14ac:dyDescent="0.2">
      <c r="A309" s="30" t="s">
        <v>58</v>
      </c>
      <c r="E309" s="31" t="s">
        <v>638</v>
      </c>
    </row>
    <row r="310" spans="1:16" ht="51" x14ac:dyDescent="0.2">
      <c r="A310" t="s">
        <v>59</v>
      </c>
      <c r="E310" s="29" t="s">
        <v>639</v>
      </c>
    </row>
    <row r="311" spans="1:16" x14ac:dyDescent="0.2">
      <c r="A311" s="18" t="s">
        <v>50</v>
      </c>
      <c r="B311" s="23" t="s">
        <v>640</v>
      </c>
      <c r="C311" s="23" t="s">
        <v>641</v>
      </c>
      <c r="D311" s="18" t="s">
        <v>52</v>
      </c>
      <c r="E311" s="24" t="s">
        <v>642</v>
      </c>
      <c r="F311" s="25" t="s">
        <v>181</v>
      </c>
      <c r="G311" s="26">
        <v>209.28399999999999</v>
      </c>
      <c r="H311" s="27"/>
      <c r="I311" s="27">
        <f>ROUND(ROUND(H311,2)*ROUND(G311,3),2)</f>
        <v>0</v>
      </c>
      <c r="J311" s="25" t="s">
        <v>55</v>
      </c>
      <c r="O311">
        <f>(I311*21)/100</f>
        <v>0</v>
      </c>
      <c r="P311" t="s">
        <v>26</v>
      </c>
    </row>
    <row r="312" spans="1:16" ht="25.5" x14ac:dyDescent="0.2">
      <c r="A312" s="28" t="s">
        <v>56</v>
      </c>
      <c r="E312" s="29" t="s">
        <v>643</v>
      </c>
    </row>
    <row r="313" spans="1:16" x14ac:dyDescent="0.2">
      <c r="A313" s="30" t="s">
        <v>58</v>
      </c>
      <c r="E313" s="31" t="s">
        <v>52</v>
      </c>
    </row>
    <row r="314" spans="1:16" ht="140.25" x14ac:dyDescent="0.2">
      <c r="A314" t="s">
        <v>59</v>
      </c>
      <c r="E314" s="29" t="s">
        <v>644</v>
      </c>
    </row>
    <row r="315" spans="1:16" x14ac:dyDescent="0.2">
      <c r="A315" s="18" t="s">
        <v>50</v>
      </c>
      <c r="B315" s="23" t="s">
        <v>645</v>
      </c>
      <c r="C315" s="23" t="s">
        <v>646</v>
      </c>
      <c r="D315" s="18" t="s">
        <v>52</v>
      </c>
      <c r="E315" s="24" t="s">
        <v>647</v>
      </c>
      <c r="F315" s="25" t="s">
        <v>181</v>
      </c>
      <c r="G315" s="26">
        <v>212.886</v>
      </c>
      <c r="H315" s="27"/>
      <c r="I315" s="27">
        <f>ROUND(ROUND(H315,2)*ROUND(G315,3),2)</f>
        <v>0</v>
      </c>
      <c r="J315" s="25" t="s">
        <v>55</v>
      </c>
      <c r="O315">
        <f>(I315*21)/100</f>
        <v>0</v>
      </c>
      <c r="P315" t="s">
        <v>26</v>
      </c>
    </row>
    <row r="316" spans="1:16" ht="25.5" x14ac:dyDescent="0.2">
      <c r="A316" s="28" t="s">
        <v>56</v>
      </c>
      <c r="E316" s="29" t="s">
        <v>648</v>
      </c>
    </row>
    <row r="317" spans="1:16" x14ac:dyDescent="0.2">
      <c r="A317" s="30" t="s">
        <v>58</v>
      </c>
      <c r="E317" s="31" t="s">
        <v>52</v>
      </c>
    </row>
    <row r="318" spans="1:16" ht="140.25" x14ac:dyDescent="0.2">
      <c r="A318" t="s">
        <v>59</v>
      </c>
      <c r="E318" s="29" t="s">
        <v>312</v>
      </c>
    </row>
    <row r="319" spans="1:16" x14ac:dyDescent="0.2">
      <c r="A319" s="18" t="s">
        <v>50</v>
      </c>
      <c r="B319" s="23" t="s">
        <v>649</v>
      </c>
      <c r="C319" s="23" t="s">
        <v>650</v>
      </c>
      <c r="D319" s="18" t="s">
        <v>52</v>
      </c>
      <c r="E319" s="24" t="s">
        <v>651</v>
      </c>
      <c r="F319" s="25" t="s">
        <v>181</v>
      </c>
      <c r="G319" s="26">
        <v>197.221</v>
      </c>
      <c r="H319" s="27"/>
      <c r="I319" s="27">
        <f>ROUND(ROUND(H319,2)*ROUND(G319,3),2)</f>
        <v>0</v>
      </c>
      <c r="J319" s="25" t="s">
        <v>55</v>
      </c>
      <c r="O319">
        <f>(I319*21)/100</f>
        <v>0</v>
      </c>
      <c r="P319" t="s">
        <v>26</v>
      </c>
    </row>
    <row r="320" spans="1:16" ht="25.5" x14ac:dyDescent="0.2">
      <c r="A320" s="28" t="s">
        <v>56</v>
      </c>
      <c r="E320" s="29" t="s">
        <v>652</v>
      </c>
    </row>
    <row r="321" spans="1:18" x14ac:dyDescent="0.2">
      <c r="A321" s="30" t="s">
        <v>58</v>
      </c>
      <c r="E321" s="31" t="s">
        <v>653</v>
      </c>
    </row>
    <row r="322" spans="1:18" ht="140.25" x14ac:dyDescent="0.2">
      <c r="A322" t="s">
        <v>59</v>
      </c>
      <c r="E322" s="29" t="s">
        <v>312</v>
      </c>
    </row>
    <row r="323" spans="1:18" x14ac:dyDescent="0.2">
      <c r="A323" s="18" t="s">
        <v>50</v>
      </c>
      <c r="B323" s="23" t="s">
        <v>654</v>
      </c>
      <c r="C323" s="23" t="s">
        <v>655</v>
      </c>
      <c r="D323" s="18" t="s">
        <v>52</v>
      </c>
      <c r="E323" s="24" t="s">
        <v>656</v>
      </c>
      <c r="F323" s="25" t="s">
        <v>181</v>
      </c>
      <c r="G323" s="26">
        <v>20.350000000000001</v>
      </c>
      <c r="H323" s="27"/>
      <c r="I323" s="27">
        <f>ROUND(ROUND(H323,2)*ROUND(G323,3),2)</f>
        <v>0</v>
      </c>
      <c r="J323" s="25" t="s">
        <v>55</v>
      </c>
      <c r="O323">
        <f>(I323*21)/100</f>
        <v>0</v>
      </c>
      <c r="P323" t="s">
        <v>26</v>
      </c>
    </row>
    <row r="324" spans="1:18" x14ac:dyDescent="0.2">
      <c r="A324" s="28" t="s">
        <v>56</v>
      </c>
      <c r="E324" s="29" t="s">
        <v>657</v>
      </c>
    </row>
    <row r="325" spans="1:18" x14ac:dyDescent="0.2">
      <c r="A325" s="30" t="s">
        <v>58</v>
      </c>
      <c r="E325" s="31" t="s">
        <v>52</v>
      </c>
    </row>
    <row r="326" spans="1:18" ht="140.25" x14ac:dyDescent="0.2">
      <c r="A326" t="s">
        <v>59</v>
      </c>
      <c r="E326" s="29" t="s">
        <v>312</v>
      </c>
    </row>
    <row r="327" spans="1:18" ht="12.75" customHeight="1" x14ac:dyDescent="0.2">
      <c r="A327" s="5" t="s">
        <v>47</v>
      </c>
      <c r="B327" s="5"/>
      <c r="C327" s="32" t="s">
        <v>80</v>
      </c>
      <c r="D327" s="5"/>
      <c r="E327" s="21" t="s">
        <v>658</v>
      </c>
      <c r="F327" s="5"/>
      <c r="G327" s="5"/>
      <c r="H327" s="5"/>
      <c r="I327" s="33">
        <f>0+Q327</f>
        <v>0</v>
      </c>
      <c r="J327" s="5"/>
      <c r="O327">
        <f>0+R327</f>
        <v>0</v>
      </c>
      <c r="Q327">
        <f>0+I328+I332+I336+I340+I344</f>
        <v>0</v>
      </c>
      <c r="R327">
        <f>0+O328+O332+O336+O340+O344</f>
        <v>0</v>
      </c>
    </row>
    <row r="328" spans="1:18" ht="25.5" x14ac:dyDescent="0.2">
      <c r="A328" s="18" t="s">
        <v>50</v>
      </c>
      <c r="B328" s="23" t="s">
        <v>659</v>
      </c>
      <c r="C328" s="23" t="s">
        <v>660</v>
      </c>
      <c r="D328" s="18" t="s">
        <v>52</v>
      </c>
      <c r="E328" s="24" t="s">
        <v>661</v>
      </c>
      <c r="F328" s="25" t="s">
        <v>181</v>
      </c>
      <c r="G328" s="26">
        <v>131.208</v>
      </c>
      <c r="H328" s="27"/>
      <c r="I328" s="27">
        <f>ROUND(ROUND(H328,2)*ROUND(G328,3),2)</f>
        <v>0</v>
      </c>
      <c r="J328" s="25" t="s">
        <v>55</v>
      </c>
      <c r="O328">
        <f>(I328*21)/100</f>
        <v>0</v>
      </c>
      <c r="P328" t="s">
        <v>26</v>
      </c>
    </row>
    <row r="329" spans="1:18" x14ac:dyDescent="0.2">
      <c r="A329" s="28" t="s">
        <v>56</v>
      </c>
      <c r="E329" s="29" t="s">
        <v>662</v>
      </c>
    </row>
    <row r="330" spans="1:18" ht="25.5" x14ac:dyDescent="0.2">
      <c r="A330" s="30" t="s">
        <v>58</v>
      </c>
      <c r="E330" s="31" t="s">
        <v>663</v>
      </c>
    </row>
    <row r="331" spans="1:18" ht="191.25" x14ac:dyDescent="0.2">
      <c r="A331" t="s">
        <v>59</v>
      </c>
      <c r="E331" s="29" t="s">
        <v>664</v>
      </c>
    </row>
    <row r="332" spans="1:18" x14ac:dyDescent="0.2">
      <c r="A332" s="18" t="s">
        <v>50</v>
      </c>
      <c r="B332" s="23" t="s">
        <v>665</v>
      </c>
      <c r="C332" s="23" t="s">
        <v>666</v>
      </c>
      <c r="D332" s="18" t="s">
        <v>52</v>
      </c>
      <c r="E332" s="24" t="s">
        <v>667</v>
      </c>
      <c r="F332" s="25" t="s">
        <v>181</v>
      </c>
      <c r="G332" s="26">
        <v>4.2549999999999999</v>
      </c>
      <c r="H332" s="27"/>
      <c r="I332" s="27">
        <f>ROUND(ROUND(H332,2)*ROUND(G332,3),2)</f>
        <v>0</v>
      </c>
      <c r="J332" s="25" t="s">
        <v>55</v>
      </c>
      <c r="O332">
        <f>(I332*21)/100</f>
        <v>0</v>
      </c>
      <c r="P332" t="s">
        <v>26</v>
      </c>
    </row>
    <row r="333" spans="1:18" x14ac:dyDescent="0.2">
      <c r="A333" s="28" t="s">
        <v>56</v>
      </c>
      <c r="E333" s="29" t="s">
        <v>668</v>
      </c>
    </row>
    <row r="334" spans="1:18" x14ac:dyDescent="0.2">
      <c r="A334" s="30" t="s">
        <v>58</v>
      </c>
      <c r="E334" s="31" t="s">
        <v>669</v>
      </c>
    </row>
    <row r="335" spans="1:18" ht="204" x14ac:dyDescent="0.2">
      <c r="A335" t="s">
        <v>59</v>
      </c>
      <c r="E335" s="29" t="s">
        <v>670</v>
      </c>
    </row>
    <row r="336" spans="1:18" ht="25.5" x14ac:dyDescent="0.2">
      <c r="A336" s="18" t="s">
        <v>50</v>
      </c>
      <c r="B336" s="23" t="s">
        <v>671</v>
      </c>
      <c r="C336" s="23" t="s">
        <v>672</v>
      </c>
      <c r="D336" s="18" t="s">
        <v>52</v>
      </c>
      <c r="E336" s="24" t="s">
        <v>673</v>
      </c>
      <c r="F336" s="25" t="s">
        <v>181</v>
      </c>
      <c r="G336" s="26">
        <v>74.981999999999999</v>
      </c>
      <c r="H336" s="27"/>
      <c r="I336" s="27">
        <f>ROUND(ROUND(H336,2)*ROUND(G336,3),2)</f>
        <v>0</v>
      </c>
      <c r="J336" s="25" t="s">
        <v>55</v>
      </c>
      <c r="O336">
        <f>(I336*21)/100</f>
        <v>0</v>
      </c>
      <c r="P336" t="s">
        <v>26</v>
      </c>
    </row>
    <row r="337" spans="1:18" ht="25.5" x14ac:dyDescent="0.2">
      <c r="A337" s="28" t="s">
        <v>56</v>
      </c>
      <c r="E337" s="29" t="s">
        <v>674</v>
      </c>
    </row>
    <row r="338" spans="1:18" x14ac:dyDescent="0.2">
      <c r="A338" s="30" t="s">
        <v>58</v>
      </c>
      <c r="E338" s="31" t="s">
        <v>675</v>
      </c>
    </row>
    <row r="339" spans="1:18" ht="216.75" x14ac:dyDescent="0.2">
      <c r="A339" t="s">
        <v>59</v>
      </c>
      <c r="E339" s="29" t="s">
        <v>676</v>
      </c>
    </row>
    <row r="340" spans="1:18" x14ac:dyDescent="0.2">
      <c r="A340" s="18" t="s">
        <v>50</v>
      </c>
      <c r="B340" s="23" t="s">
        <v>677</v>
      </c>
      <c r="C340" s="23" t="s">
        <v>678</v>
      </c>
      <c r="D340" s="18" t="s">
        <v>52</v>
      </c>
      <c r="E340" s="24" t="s">
        <v>679</v>
      </c>
      <c r="F340" s="25" t="s">
        <v>181</v>
      </c>
      <c r="G340" s="26">
        <v>50.932000000000002</v>
      </c>
      <c r="H340" s="27"/>
      <c r="I340" s="27">
        <f>ROUND(ROUND(H340,2)*ROUND(G340,3),2)</f>
        <v>0</v>
      </c>
      <c r="J340" s="25" t="s">
        <v>55</v>
      </c>
      <c r="O340">
        <f>(I340*21)/100</f>
        <v>0</v>
      </c>
      <c r="P340" t="s">
        <v>26</v>
      </c>
    </row>
    <row r="341" spans="1:18" x14ac:dyDescent="0.2">
      <c r="A341" s="28" t="s">
        <v>56</v>
      </c>
      <c r="E341" s="29" t="s">
        <v>680</v>
      </c>
    </row>
    <row r="342" spans="1:18" x14ac:dyDescent="0.2">
      <c r="A342" s="30" t="s">
        <v>58</v>
      </c>
      <c r="E342" s="31" t="s">
        <v>52</v>
      </c>
    </row>
    <row r="343" spans="1:18" ht="38.25" x14ac:dyDescent="0.2">
      <c r="A343" t="s">
        <v>59</v>
      </c>
      <c r="E343" s="29" t="s">
        <v>681</v>
      </c>
    </row>
    <row r="344" spans="1:18" x14ac:dyDescent="0.2">
      <c r="A344" s="18" t="s">
        <v>50</v>
      </c>
      <c r="B344" s="23" t="s">
        <v>682</v>
      </c>
      <c r="C344" s="23" t="s">
        <v>683</v>
      </c>
      <c r="D344" s="18" t="s">
        <v>52</v>
      </c>
      <c r="E344" s="24" t="s">
        <v>684</v>
      </c>
      <c r="F344" s="25" t="s">
        <v>181</v>
      </c>
      <c r="G344" s="26">
        <v>40.26</v>
      </c>
      <c r="H344" s="27"/>
      <c r="I344" s="27">
        <f>ROUND(ROUND(H344,2)*ROUND(G344,3),2)</f>
        <v>0</v>
      </c>
      <c r="J344" s="25" t="s">
        <v>55</v>
      </c>
      <c r="O344">
        <f>(I344*21)/100</f>
        <v>0</v>
      </c>
      <c r="P344" t="s">
        <v>26</v>
      </c>
    </row>
    <row r="345" spans="1:18" x14ac:dyDescent="0.2">
      <c r="A345" s="28" t="s">
        <v>56</v>
      </c>
      <c r="E345" s="29" t="s">
        <v>685</v>
      </c>
    </row>
    <row r="346" spans="1:18" x14ac:dyDescent="0.2">
      <c r="A346" s="30" t="s">
        <v>58</v>
      </c>
      <c r="E346" s="31" t="s">
        <v>686</v>
      </c>
    </row>
    <row r="347" spans="1:18" ht="51" x14ac:dyDescent="0.2">
      <c r="A347" t="s">
        <v>59</v>
      </c>
      <c r="E347" s="29" t="s">
        <v>687</v>
      </c>
    </row>
    <row r="348" spans="1:18" ht="12.75" customHeight="1" x14ac:dyDescent="0.2">
      <c r="A348" s="5" t="s">
        <v>47</v>
      </c>
      <c r="B348" s="5"/>
      <c r="C348" s="32" t="s">
        <v>83</v>
      </c>
      <c r="D348" s="5"/>
      <c r="E348" s="21" t="s">
        <v>688</v>
      </c>
      <c r="F348" s="5"/>
      <c r="G348" s="5"/>
      <c r="H348" s="5"/>
      <c r="I348" s="33">
        <f>0+Q348</f>
        <v>0</v>
      </c>
      <c r="J348" s="5"/>
      <c r="O348">
        <f>0+R348</f>
        <v>0</v>
      </c>
      <c r="Q348">
        <f>0+I349</f>
        <v>0</v>
      </c>
      <c r="R348">
        <f>0+O349</f>
        <v>0</v>
      </c>
    </row>
    <row r="349" spans="1:18" x14ac:dyDescent="0.2">
      <c r="A349" s="18" t="s">
        <v>50</v>
      </c>
      <c r="B349" s="23" t="s">
        <v>689</v>
      </c>
      <c r="C349" s="23" t="s">
        <v>690</v>
      </c>
      <c r="D349" s="18" t="s">
        <v>52</v>
      </c>
      <c r="E349" s="24" t="s">
        <v>691</v>
      </c>
      <c r="F349" s="25" t="s">
        <v>152</v>
      </c>
      <c r="G349" s="26">
        <v>44</v>
      </c>
      <c r="H349" s="27"/>
      <c r="I349" s="27">
        <f>ROUND(ROUND(H349,2)*ROUND(G349,3),2)</f>
        <v>0</v>
      </c>
      <c r="J349" s="25" t="s">
        <v>55</v>
      </c>
      <c r="O349">
        <f>(I349*21)/100</f>
        <v>0</v>
      </c>
      <c r="P349" t="s">
        <v>26</v>
      </c>
    </row>
    <row r="350" spans="1:18" ht="25.5" x14ac:dyDescent="0.2">
      <c r="A350" s="28" t="s">
        <v>56</v>
      </c>
      <c r="E350" s="29" t="s">
        <v>692</v>
      </c>
    </row>
    <row r="351" spans="1:18" x14ac:dyDescent="0.2">
      <c r="A351" s="30" t="s">
        <v>58</v>
      </c>
      <c r="E351" s="31" t="s">
        <v>693</v>
      </c>
    </row>
    <row r="352" spans="1:18" ht="242.25" x14ac:dyDescent="0.2">
      <c r="A352" t="s">
        <v>59</v>
      </c>
      <c r="E352" s="29" t="s">
        <v>694</v>
      </c>
    </row>
    <row r="353" spans="1:18" ht="12.75" customHeight="1" x14ac:dyDescent="0.2">
      <c r="A353" s="5" t="s">
        <v>47</v>
      </c>
      <c r="B353" s="5"/>
      <c r="C353" s="32" t="s">
        <v>42</v>
      </c>
      <c r="D353" s="5"/>
      <c r="E353" s="21" t="s">
        <v>149</v>
      </c>
      <c r="F353" s="5"/>
      <c r="G353" s="5"/>
      <c r="H353" s="5"/>
      <c r="I353" s="33">
        <f>0+Q353</f>
        <v>0</v>
      </c>
      <c r="J353" s="5"/>
      <c r="O353">
        <f>0+R353</f>
        <v>0</v>
      </c>
      <c r="Q353">
        <f>0+I354+I358+I362+I366+I370+I374+I378+I382+I386+I390+I394+I398+I402+I406+I410+I414+I418+I422</f>
        <v>0</v>
      </c>
      <c r="R353">
        <f>0+O354+O358+O362+O366+O370+O374+O378+O382+O386+O390+O394+O398+O402+O406+O410+O414+O418+O422</f>
        <v>0</v>
      </c>
    </row>
    <row r="354" spans="1:18" x14ac:dyDescent="0.2">
      <c r="A354" s="18" t="s">
        <v>50</v>
      </c>
      <c r="B354" s="23" t="s">
        <v>695</v>
      </c>
      <c r="C354" s="23" t="s">
        <v>696</v>
      </c>
      <c r="D354" s="18" t="s">
        <v>52</v>
      </c>
      <c r="E354" s="24" t="s">
        <v>697</v>
      </c>
      <c r="F354" s="25" t="s">
        <v>152</v>
      </c>
      <c r="G354" s="26">
        <v>22.4</v>
      </c>
      <c r="H354" s="27"/>
      <c r="I354" s="27">
        <f>ROUND(ROUND(H354,2)*ROUND(G354,3),2)</f>
        <v>0</v>
      </c>
      <c r="J354" s="25" t="s">
        <v>55</v>
      </c>
      <c r="O354">
        <f>(I354*21)/100</f>
        <v>0</v>
      </c>
      <c r="P354" t="s">
        <v>26</v>
      </c>
    </row>
    <row r="355" spans="1:18" ht="25.5" x14ac:dyDescent="0.2">
      <c r="A355" s="28" t="s">
        <v>56</v>
      </c>
      <c r="E355" s="29" t="s">
        <v>698</v>
      </c>
    </row>
    <row r="356" spans="1:18" x14ac:dyDescent="0.2">
      <c r="A356" s="30" t="s">
        <v>58</v>
      </c>
      <c r="E356" s="31" t="s">
        <v>699</v>
      </c>
    </row>
    <row r="357" spans="1:18" ht="63.75" x14ac:dyDescent="0.2">
      <c r="A357" t="s">
        <v>59</v>
      </c>
      <c r="E357" s="29" t="s">
        <v>700</v>
      </c>
    </row>
    <row r="358" spans="1:18" x14ac:dyDescent="0.2">
      <c r="A358" s="18" t="s">
        <v>50</v>
      </c>
      <c r="B358" s="23" t="s">
        <v>701</v>
      </c>
      <c r="C358" s="23" t="s">
        <v>702</v>
      </c>
      <c r="D358" s="18" t="s">
        <v>52</v>
      </c>
      <c r="E358" s="24" t="s">
        <v>703</v>
      </c>
      <c r="F358" s="25" t="s">
        <v>98</v>
      </c>
      <c r="G358" s="26">
        <v>4</v>
      </c>
      <c r="H358" s="27"/>
      <c r="I358" s="27">
        <f>ROUND(ROUND(H358,2)*ROUND(G358,3),2)</f>
        <v>0</v>
      </c>
      <c r="J358" s="25" t="s">
        <v>55</v>
      </c>
      <c r="O358">
        <f>(I358*21)/100</f>
        <v>0</v>
      </c>
      <c r="P358" t="s">
        <v>26</v>
      </c>
    </row>
    <row r="359" spans="1:18" ht="25.5" x14ac:dyDescent="0.2">
      <c r="A359" s="28" t="s">
        <v>56</v>
      </c>
      <c r="E359" s="29" t="s">
        <v>704</v>
      </c>
    </row>
    <row r="360" spans="1:18" x14ac:dyDescent="0.2">
      <c r="A360" s="30" t="s">
        <v>58</v>
      </c>
      <c r="E360" s="31" t="s">
        <v>52</v>
      </c>
    </row>
    <row r="361" spans="1:18" ht="38.25" x14ac:dyDescent="0.2">
      <c r="A361" t="s">
        <v>59</v>
      </c>
      <c r="E361" s="29" t="s">
        <v>705</v>
      </c>
    </row>
    <row r="362" spans="1:18" x14ac:dyDescent="0.2">
      <c r="A362" s="18" t="s">
        <v>50</v>
      </c>
      <c r="B362" s="23" t="s">
        <v>706</v>
      </c>
      <c r="C362" s="23" t="s">
        <v>707</v>
      </c>
      <c r="D362" s="18" t="s">
        <v>52</v>
      </c>
      <c r="E362" s="24" t="s">
        <v>708</v>
      </c>
      <c r="F362" s="25" t="s">
        <v>98</v>
      </c>
      <c r="G362" s="26">
        <v>2</v>
      </c>
      <c r="H362" s="27"/>
      <c r="I362" s="27">
        <f>ROUND(ROUND(H362,2)*ROUND(G362,3),2)</f>
        <v>0</v>
      </c>
      <c r="J362" s="25" t="s">
        <v>55</v>
      </c>
      <c r="O362">
        <f>(I362*21)/100</f>
        <v>0</v>
      </c>
      <c r="P362" t="s">
        <v>26</v>
      </c>
    </row>
    <row r="363" spans="1:18" x14ac:dyDescent="0.2">
      <c r="A363" s="28" t="s">
        <v>56</v>
      </c>
      <c r="E363" s="29" t="s">
        <v>709</v>
      </c>
    </row>
    <row r="364" spans="1:18" x14ac:dyDescent="0.2">
      <c r="A364" s="30" t="s">
        <v>58</v>
      </c>
      <c r="E364" s="31" t="s">
        <v>52</v>
      </c>
    </row>
    <row r="365" spans="1:18" ht="25.5" x14ac:dyDescent="0.2">
      <c r="A365" t="s">
        <v>59</v>
      </c>
      <c r="E365" s="29" t="s">
        <v>710</v>
      </c>
    </row>
    <row r="366" spans="1:18" ht="25.5" x14ac:dyDescent="0.2">
      <c r="A366" s="18" t="s">
        <v>50</v>
      </c>
      <c r="B366" s="23" t="s">
        <v>711</v>
      </c>
      <c r="C366" s="23" t="s">
        <v>712</v>
      </c>
      <c r="D366" s="18" t="s">
        <v>52</v>
      </c>
      <c r="E366" s="24" t="s">
        <v>713</v>
      </c>
      <c r="F366" s="25" t="s">
        <v>98</v>
      </c>
      <c r="G366" s="26">
        <v>2</v>
      </c>
      <c r="H366" s="27"/>
      <c r="I366" s="27">
        <f>ROUND(ROUND(H366,2)*ROUND(G366,3),2)</f>
        <v>0</v>
      </c>
      <c r="J366" s="25" t="s">
        <v>55</v>
      </c>
      <c r="O366">
        <f>(I366*21)/100</f>
        <v>0</v>
      </c>
      <c r="P366" t="s">
        <v>26</v>
      </c>
    </row>
    <row r="367" spans="1:18" x14ac:dyDescent="0.2">
      <c r="A367" s="28" t="s">
        <v>56</v>
      </c>
      <c r="E367" s="29" t="s">
        <v>714</v>
      </c>
    </row>
    <row r="368" spans="1:18" x14ac:dyDescent="0.2">
      <c r="A368" s="30" t="s">
        <v>58</v>
      </c>
      <c r="E368" s="31" t="s">
        <v>52</v>
      </c>
    </row>
    <row r="369" spans="1:16" ht="25.5" x14ac:dyDescent="0.2">
      <c r="A369" t="s">
        <v>59</v>
      </c>
      <c r="E369" s="29" t="s">
        <v>715</v>
      </c>
    </row>
    <row r="370" spans="1:16" x14ac:dyDescent="0.2">
      <c r="A370" s="18" t="s">
        <v>50</v>
      </c>
      <c r="B370" s="23" t="s">
        <v>716</v>
      </c>
      <c r="C370" s="23" t="s">
        <v>717</v>
      </c>
      <c r="D370" s="18" t="s">
        <v>52</v>
      </c>
      <c r="E370" s="24" t="s">
        <v>718</v>
      </c>
      <c r="F370" s="25" t="s">
        <v>152</v>
      </c>
      <c r="G370" s="26">
        <v>38.5</v>
      </c>
      <c r="H370" s="27"/>
      <c r="I370" s="27">
        <f>ROUND(ROUND(H370,2)*ROUND(G370,3),2)</f>
        <v>0</v>
      </c>
      <c r="J370" s="25" t="s">
        <v>55</v>
      </c>
      <c r="O370">
        <f>(I370*21)/100</f>
        <v>0</v>
      </c>
      <c r="P370" t="s">
        <v>26</v>
      </c>
    </row>
    <row r="371" spans="1:16" ht="25.5" x14ac:dyDescent="0.2">
      <c r="A371" s="28" t="s">
        <v>56</v>
      </c>
      <c r="E371" s="29" t="s">
        <v>719</v>
      </c>
    </row>
    <row r="372" spans="1:16" x14ac:dyDescent="0.2">
      <c r="A372" s="30" t="s">
        <v>58</v>
      </c>
      <c r="E372" s="31" t="s">
        <v>720</v>
      </c>
    </row>
    <row r="373" spans="1:16" ht="51" x14ac:dyDescent="0.2">
      <c r="A373" t="s">
        <v>59</v>
      </c>
      <c r="E373" s="29" t="s">
        <v>721</v>
      </c>
    </row>
    <row r="374" spans="1:16" x14ac:dyDescent="0.2">
      <c r="A374" s="18" t="s">
        <v>50</v>
      </c>
      <c r="B374" s="23" t="s">
        <v>722</v>
      </c>
      <c r="C374" s="23" t="s">
        <v>723</v>
      </c>
      <c r="D374" s="18" t="s">
        <v>72</v>
      </c>
      <c r="E374" s="24" t="s">
        <v>724</v>
      </c>
      <c r="F374" s="25" t="s">
        <v>152</v>
      </c>
      <c r="G374" s="26">
        <v>7.7720000000000002</v>
      </c>
      <c r="H374" s="27"/>
      <c r="I374" s="27">
        <f>ROUND(ROUND(H374,2)*ROUND(G374,3),2)</f>
        <v>0</v>
      </c>
      <c r="J374" s="25" t="s">
        <v>55</v>
      </c>
      <c r="O374">
        <f>(I374*21)/100</f>
        <v>0</v>
      </c>
      <c r="P374" t="s">
        <v>26</v>
      </c>
    </row>
    <row r="375" spans="1:16" x14ac:dyDescent="0.2">
      <c r="A375" s="28" t="s">
        <v>56</v>
      </c>
      <c r="E375" s="29" t="s">
        <v>725</v>
      </c>
    </row>
    <row r="376" spans="1:16" x14ac:dyDescent="0.2">
      <c r="A376" s="30" t="s">
        <v>58</v>
      </c>
      <c r="E376" s="31" t="s">
        <v>726</v>
      </c>
    </row>
    <row r="377" spans="1:16" ht="25.5" x14ac:dyDescent="0.2">
      <c r="A377" t="s">
        <v>59</v>
      </c>
      <c r="E377" s="29" t="s">
        <v>727</v>
      </c>
    </row>
    <row r="378" spans="1:16" x14ac:dyDescent="0.2">
      <c r="A378" s="18" t="s">
        <v>50</v>
      </c>
      <c r="B378" s="23" t="s">
        <v>728</v>
      </c>
      <c r="C378" s="23" t="s">
        <v>723</v>
      </c>
      <c r="D378" s="18" t="s">
        <v>76</v>
      </c>
      <c r="E378" s="24" t="s">
        <v>724</v>
      </c>
      <c r="F378" s="25" t="s">
        <v>152</v>
      </c>
      <c r="G378" s="26">
        <v>11</v>
      </c>
      <c r="H378" s="27"/>
      <c r="I378" s="27">
        <f>ROUND(ROUND(H378,2)*ROUND(G378,3),2)</f>
        <v>0</v>
      </c>
      <c r="J378" s="25" t="s">
        <v>55</v>
      </c>
      <c r="O378">
        <f>(I378*21)/100</f>
        <v>0</v>
      </c>
      <c r="P378" t="s">
        <v>26</v>
      </c>
    </row>
    <row r="379" spans="1:16" x14ac:dyDescent="0.2">
      <c r="A379" s="28" t="s">
        <v>56</v>
      </c>
      <c r="E379" s="29" t="s">
        <v>729</v>
      </c>
    </row>
    <row r="380" spans="1:16" x14ac:dyDescent="0.2">
      <c r="A380" s="30" t="s">
        <v>58</v>
      </c>
      <c r="E380" s="31" t="s">
        <v>730</v>
      </c>
    </row>
    <row r="381" spans="1:16" ht="25.5" x14ac:dyDescent="0.2">
      <c r="A381" t="s">
        <v>59</v>
      </c>
      <c r="E381" s="29" t="s">
        <v>727</v>
      </c>
    </row>
    <row r="382" spans="1:16" x14ac:dyDescent="0.2">
      <c r="A382" s="18" t="s">
        <v>50</v>
      </c>
      <c r="B382" s="23" t="s">
        <v>731</v>
      </c>
      <c r="C382" s="23" t="s">
        <v>732</v>
      </c>
      <c r="D382" s="18" t="s">
        <v>52</v>
      </c>
      <c r="E382" s="24" t="s">
        <v>733</v>
      </c>
      <c r="F382" s="25" t="s">
        <v>181</v>
      </c>
      <c r="G382" s="26">
        <v>9.9</v>
      </c>
      <c r="H382" s="27"/>
      <c r="I382" s="27">
        <f>ROUND(ROUND(H382,2)*ROUND(G382,3),2)</f>
        <v>0</v>
      </c>
      <c r="J382" s="25" t="s">
        <v>55</v>
      </c>
      <c r="O382">
        <f>(I382*21)/100</f>
        <v>0</v>
      </c>
      <c r="P382" t="s">
        <v>26</v>
      </c>
    </row>
    <row r="383" spans="1:16" ht="25.5" x14ac:dyDescent="0.2">
      <c r="A383" s="28" t="s">
        <v>56</v>
      </c>
      <c r="E383" s="29" t="s">
        <v>734</v>
      </c>
    </row>
    <row r="384" spans="1:16" x14ac:dyDescent="0.2">
      <c r="A384" s="30" t="s">
        <v>58</v>
      </c>
      <c r="E384" s="31" t="s">
        <v>735</v>
      </c>
    </row>
    <row r="385" spans="1:16" ht="25.5" x14ac:dyDescent="0.2">
      <c r="A385" t="s">
        <v>59</v>
      </c>
      <c r="E385" s="29" t="s">
        <v>736</v>
      </c>
    </row>
    <row r="386" spans="1:16" x14ac:dyDescent="0.2">
      <c r="A386" s="18" t="s">
        <v>50</v>
      </c>
      <c r="B386" s="23" t="s">
        <v>737</v>
      </c>
      <c r="C386" s="23" t="s">
        <v>738</v>
      </c>
      <c r="D386" s="18" t="s">
        <v>72</v>
      </c>
      <c r="E386" s="24" t="s">
        <v>739</v>
      </c>
      <c r="F386" s="25" t="s">
        <v>152</v>
      </c>
      <c r="G386" s="26">
        <v>7.7720000000000002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26</v>
      </c>
    </row>
    <row r="387" spans="1:16" x14ac:dyDescent="0.2">
      <c r="A387" s="28" t="s">
        <v>56</v>
      </c>
      <c r="E387" s="29" t="s">
        <v>740</v>
      </c>
    </row>
    <row r="388" spans="1:16" x14ac:dyDescent="0.2">
      <c r="A388" s="30" t="s">
        <v>58</v>
      </c>
      <c r="E388" s="31" t="s">
        <v>726</v>
      </c>
    </row>
    <row r="389" spans="1:16" ht="38.25" x14ac:dyDescent="0.2">
      <c r="A389" t="s">
        <v>59</v>
      </c>
      <c r="E389" s="29" t="s">
        <v>741</v>
      </c>
    </row>
    <row r="390" spans="1:16" x14ac:dyDescent="0.2">
      <c r="A390" s="18" t="s">
        <v>50</v>
      </c>
      <c r="B390" s="23" t="s">
        <v>742</v>
      </c>
      <c r="C390" s="23" t="s">
        <v>738</v>
      </c>
      <c r="D390" s="18" t="s">
        <v>76</v>
      </c>
      <c r="E390" s="24" t="s">
        <v>739</v>
      </c>
      <c r="F390" s="25" t="s">
        <v>152</v>
      </c>
      <c r="G390" s="26">
        <v>11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26</v>
      </c>
    </row>
    <row r="391" spans="1:16" x14ac:dyDescent="0.2">
      <c r="A391" s="28" t="s">
        <v>56</v>
      </c>
      <c r="E391" s="29" t="s">
        <v>729</v>
      </c>
    </row>
    <row r="392" spans="1:16" x14ac:dyDescent="0.2">
      <c r="A392" s="30" t="s">
        <v>58</v>
      </c>
      <c r="E392" s="31" t="s">
        <v>730</v>
      </c>
    </row>
    <row r="393" spans="1:16" ht="38.25" x14ac:dyDescent="0.2">
      <c r="A393" t="s">
        <v>59</v>
      </c>
      <c r="E393" s="29" t="s">
        <v>743</v>
      </c>
    </row>
    <row r="394" spans="1:16" x14ac:dyDescent="0.2">
      <c r="A394" s="18" t="s">
        <v>50</v>
      </c>
      <c r="B394" s="23" t="s">
        <v>744</v>
      </c>
      <c r="C394" s="23" t="s">
        <v>738</v>
      </c>
      <c r="D394" s="18" t="s">
        <v>78</v>
      </c>
      <c r="E394" s="24" t="s">
        <v>739</v>
      </c>
      <c r="F394" s="25" t="s">
        <v>152</v>
      </c>
      <c r="G394" s="26">
        <v>26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26</v>
      </c>
    </row>
    <row r="395" spans="1:16" x14ac:dyDescent="0.2">
      <c r="A395" s="28" t="s">
        <v>56</v>
      </c>
      <c r="E395" s="29" t="s">
        <v>745</v>
      </c>
    </row>
    <row r="396" spans="1:16" x14ac:dyDescent="0.2">
      <c r="A396" s="30" t="s">
        <v>58</v>
      </c>
      <c r="E396" s="31" t="s">
        <v>746</v>
      </c>
    </row>
    <row r="397" spans="1:16" ht="38.25" x14ac:dyDescent="0.2">
      <c r="A397" t="s">
        <v>59</v>
      </c>
      <c r="E397" s="29" t="s">
        <v>743</v>
      </c>
    </row>
    <row r="398" spans="1:16" x14ac:dyDescent="0.2">
      <c r="A398" s="18" t="s">
        <v>50</v>
      </c>
      <c r="B398" s="23" t="s">
        <v>747</v>
      </c>
      <c r="C398" s="23" t="s">
        <v>738</v>
      </c>
      <c r="D398" s="18" t="s">
        <v>81</v>
      </c>
      <c r="E398" s="24" t="s">
        <v>739</v>
      </c>
      <c r="F398" s="25" t="s">
        <v>152</v>
      </c>
      <c r="G398" s="26">
        <v>11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26</v>
      </c>
    </row>
    <row r="399" spans="1:16" x14ac:dyDescent="0.2">
      <c r="A399" s="28" t="s">
        <v>56</v>
      </c>
      <c r="E399" s="29" t="s">
        <v>748</v>
      </c>
    </row>
    <row r="400" spans="1:16" x14ac:dyDescent="0.2">
      <c r="A400" s="30" t="s">
        <v>58</v>
      </c>
      <c r="E400" s="31" t="s">
        <v>730</v>
      </c>
    </row>
    <row r="401" spans="1:16" ht="38.25" x14ac:dyDescent="0.2">
      <c r="A401" t="s">
        <v>59</v>
      </c>
      <c r="E401" s="29" t="s">
        <v>743</v>
      </c>
    </row>
    <row r="402" spans="1:16" ht="25.5" x14ac:dyDescent="0.2">
      <c r="A402" s="18" t="s">
        <v>50</v>
      </c>
      <c r="B402" s="23" t="s">
        <v>749</v>
      </c>
      <c r="C402" s="23" t="s">
        <v>750</v>
      </c>
      <c r="D402" s="18" t="s">
        <v>72</v>
      </c>
      <c r="E402" s="24" t="s">
        <v>751</v>
      </c>
      <c r="F402" s="25" t="s">
        <v>152</v>
      </c>
      <c r="G402" s="26">
        <v>7.72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26</v>
      </c>
    </row>
    <row r="403" spans="1:16" x14ac:dyDescent="0.2">
      <c r="A403" s="28" t="s">
        <v>56</v>
      </c>
      <c r="E403" s="29" t="s">
        <v>752</v>
      </c>
    </row>
    <row r="404" spans="1:16" x14ac:dyDescent="0.2">
      <c r="A404" s="30" t="s">
        <v>58</v>
      </c>
      <c r="E404" s="31" t="s">
        <v>753</v>
      </c>
    </row>
    <row r="405" spans="1:16" ht="38.25" x14ac:dyDescent="0.2">
      <c r="A405" t="s">
        <v>59</v>
      </c>
      <c r="E405" s="29" t="s">
        <v>743</v>
      </c>
    </row>
    <row r="406" spans="1:16" ht="25.5" x14ac:dyDescent="0.2">
      <c r="A406" s="18" t="s">
        <v>50</v>
      </c>
      <c r="B406" s="23" t="s">
        <v>754</v>
      </c>
      <c r="C406" s="23" t="s">
        <v>750</v>
      </c>
      <c r="D406" s="18" t="s">
        <v>76</v>
      </c>
      <c r="E406" s="24" t="s">
        <v>751</v>
      </c>
      <c r="F406" s="25" t="s">
        <v>152</v>
      </c>
      <c r="G406" s="26">
        <v>52.64</v>
      </c>
      <c r="H406" s="27"/>
      <c r="I406" s="27">
        <f>ROUND(ROUND(H406,2)*ROUND(G406,3),2)</f>
        <v>0</v>
      </c>
      <c r="J406" s="25" t="s">
        <v>55</v>
      </c>
      <c r="O406">
        <f>(I406*21)/100</f>
        <v>0</v>
      </c>
      <c r="P406" t="s">
        <v>26</v>
      </c>
    </row>
    <row r="407" spans="1:16" x14ac:dyDescent="0.2">
      <c r="A407" s="28" t="s">
        <v>56</v>
      </c>
      <c r="E407" s="29" t="s">
        <v>755</v>
      </c>
    </row>
    <row r="408" spans="1:16" x14ac:dyDescent="0.2">
      <c r="A408" s="30" t="s">
        <v>58</v>
      </c>
      <c r="E408" s="31" t="s">
        <v>756</v>
      </c>
    </row>
    <row r="409" spans="1:16" ht="38.25" x14ac:dyDescent="0.2">
      <c r="A409" t="s">
        <v>59</v>
      </c>
      <c r="E409" s="29" t="s">
        <v>743</v>
      </c>
    </row>
    <row r="410" spans="1:16" x14ac:dyDescent="0.2">
      <c r="A410" s="18" t="s">
        <v>50</v>
      </c>
      <c r="B410" s="23" t="s">
        <v>757</v>
      </c>
      <c r="C410" s="23" t="s">
        <v>758</v>
      </c>
      <c r="D410" s="18" t="s">
        <v>52</v>
      </c>
      <c r="E410" s="24" t="s">
        <v>759</v>
      </c>
      <c r="F410" s="25" t="s">
        <v>181</v>
      </c>
      <c r="G410" s="26">
        <v>11</v>
      </c>
      <c r="H410" s="27"/>
      <c r="I410" s="27">
        <f>ROUND(ROUND(H410,2)*ROUND(G410,3),2)</f>
        <v>0</v>
      </c>
      <c r="J410" s="25" t="s">
        <v>55</v>
      </c>
      <c r="O410">
        <f>(I410*21)/100</f>
        <v>0</v>
      </c>
      <c r="P410" t="s">
        <v>26</v>
      </c>
    </row>
    <row r="411" spans="1:16" x14ac:dyDescent="0.2">
      <c r="A411" s="28" t="s">
        <v>56</v>
      </c>
      <c r="E411" s="29" t="s">
        <v>760</v>
      </c>
    </row>
    <row r="412" spans="1:16" x14ac:dyDescent="0.2">
      <c r="A412" s="30" t="s">
        <v>58</v>
      </c>
      <c r="E412" s="31" t="s">
        <v>761</v>
      </c>
    </row>
    <row r="413" spans="1:16" ht="25.5" x14ac:dyDescent="0.2">
      <c r="A413" t="s">
        <v>59</v>
      </c>
      <c r="E413" s="29" t="s">
        <v>762</v>
      </c>
    </row>
    <row r="414" spans="1:16" x14ac:dyDescent="0.2">
      <c r="A414" s="18" t="s">
        <v>50</v>
      </c>
      <c r="B414" s="23" t="s">
        <v>763</v>
      </c>
      <c r="C414" s="23" t="s">
        <v>764</v>
      </c>
      <c r="D414" s="18" t="s">
        <v>52</v>
      </c>
      <c r="E414" s="24" t="s">
        <v>765</v>
      </c>
      <c r="F414" s="25" t="s">
        <v>98</v>
      </c>
      <c r="G414" s="26">
        <v>1</v>
      </c>
      <c r="H414" s="27"/>
      <c r="I414" s="27">
        <f>ROUND(ROUND(H414,2)*ROUND(G414,3),2)</f>
        <v>0</v>
      </c>
      <c r="J414" s="25" t="s">
        <v>55</v>
      </c>
      <c r="O414">
        <f>(I414*21)/100</f>
        <v>0</v>
      </c>
      <c r="P414" t="s">
        <v>26</v>
      </c>
    </row>
    <row r="415" spans="1:16" x14ac:dyDescent="0.2">
      <c r="A415" s="28" t="s">
        <v>56</v>
      </c>
      <c r="E415" s="29" t="s">
        <v>766</v>
      </c>
    </row>
    <row r="416" spans="1:16" x14ac:dyDescent="0.2">
      <c r="A416" s="30" t="s">
        <v>58</v>
      </c>
      <c r="E416" s="31" t="s">
        <v>52</v>
      </c>
    </row>
    <row r="417" spans="1:16" ht="395.25" x14ac:dyDescent="0.2">
      <c r="A417" t="s">
        <v>59</v>
      </c>
      <c r="E417" s="29" t="s">
        <v>767</v>
      </c>
    </row>
    <row r="418" spans="1:16" x14ac:dyDescent="0.2">
      <c r="A418" s="18" t="s">
        <v>50</v>
      </c>
      <c r="B418" s="23" t="s">
        <v>768</v>
      </c>
      <c r="C418" s="23" t="s">
        <v>769</v>
      </c>
      <c r="D418" s="18" t="s">
        <v>52</v>
      </c>
      <c r="E418" s="24" t="s">
        <v>770</v>
      </c>
      <c r="F418" s="25" t="s">
        <v>152</v>
      </c>
      <c r="G418" s="26">
        <v>4.7</v>
      </c>
      <c r="H418" s="27"/>
      <c r="I418" s="27">
        <f>ROUND(ROUND(H418,2)*ROUND(G418,3),2)</f>
        <v>0</v>
      </c>
      <c r="J418" s="25" t="s">
        <v>55</v>
      </c>
      <c r="O418">
        <f>(I418*21)/100</f>
        <v>0</v>
      </c>
      <c r="P418" t="s">
        <v>26</v>
      </c>
    </row>
    <row r="419" spans="1:16" x14ac:dyDescent="0.2">
      <c r="A419" s="28" t="s">
        <v>56</v>
      </c>
      <c r="E419" s="29" t="s">
        <v>771</v>
      </c>
    </row>
    <row r="420" spans="1:16" x14ac:dyDescent="0.2">
      <c r="A420" s="30" t="s">
        <v>58</v>
      </c>
      <c r="E420" s="31" t="s">
        <v>772</v>
      </c>
    </row>
    <row r="421" spans="1:16" ht="409.5" x14ac:dyDescent="0.2">
      <c r="A421" t="s">
        <v>59</v>
      </c>
      <c r="E421" s="29" t="s">
        <v>773</v>
      </c>
    </row>
    <row r="422" spans="1:16" x14ac:dyDescent="0.2">
      <c r="A422" s="18" t="s">
        <v>50</v>
      </c>
      <c r="B422" s="23" t="s">
        <v>774</v>
      </c>
      <c r="C422" s="23" t="s">
        <v>775</v>
      </c>
      <c r="D422" s="18" t="s">
        <v>52</v>
      </c>
      <c r="E422" s="24" t="s">
        <v>776</v>
      </c>
      <c r="F422" s="25" t="s">
        <v>98</v>
      </c>
      <c r="G422" s="26">
        <v>2</v>
      </c>
      <c r="H422" s="27"/>
      <c r="I422" s="27">
        <f>ROUND(ROUND(H422,2)*ROUND(G422,3),2)</f>
        <v>0</v>
      </c>
      <c r="J422" s="25" t="s">
        <v>55</v>
      </c>
      <c r="O422">
        <f>(I422*21)/100</f>
        <v>0</v>
      </c>
      <c r="P422" t="s">
        <v>26</v>
      </c>
    </row>
    <row r="423" spans="1:16" ht="25.5" x14ac:dyDescent="0.2">
      <c r="A423" s="28" t="s">
        <v>56</v>
      </c>
      <c r="E423" s="29" t="s">
        <v>777</v>
      </c>
    </row>
    <row r="424" spans="1:16" x14ac:dyDescent="0.2">
      <c r="A424" s="30" t="s">
        <v>58</v>
      </c>
      <c r="E424" s="31" t="s">
        <v>52</v>
      </c>
    </row>
    <row r="425" spans="1:16" ht="267.75" x14ac:dyDescent="0.2">
      <c r="A425" t="s">
        <v>59</v>
      </c>
      <c r="E425" s="29" t="s">
        <v>778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000_1</vt:lpstr>
      <vt:lpstr>001_1</vt:lpstr>
      <vt:lpstr>151_1</vt:lpstr>
      <vt:lpstr>151.1_1</vt:lpstr>
      <vt:lpstr>201_1</vt:lpstr>
      <vt:lpstr>'000_1'!Názvy_tisku</vt:lpstr>
      <vt:lpstr>'001_1'!Názvy_tisku</vt:lpstr>
      <vt:lpstr>'151.1_1'!Názvy_tisku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2022-06-06T11:47:15Z</cp:lastPrinted>
  <dcterms:created xsi:type="dcterms:W3CDTF">2022-06-06T11:47:31Z</dcterms:created>
  <dcterms:modified xsi:type="dcterms:W3CDTF">2022-06-06T11:48:13Z</dcterms:modified>
  <cp:category/>
  <cp:contentStatus/>
</cp:coreProperties>
</file>